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\Documents\WEBSITE\DB18_Finding_&amp;_Buying_a_Used_Car_42320\"/>
    </mc:Choice>
  </mc:AlternateContent>
  <xr:revisionPtr revIDLastSave="0" documentId="13_ncr:1_{302AA269-7588-4B3B-A7D2-1386B38456A6}" xr6:coauthVersionLast="45" xr6:coauthVersionMax="45" xr10:uidLastSave="{00000000-0000-0000-0000-000000000000}"/>
  <bookViews>
    <workbookView xWindow="-120" yWindow="-120" windowWidth="20730" windowHeight="11160" xr2:uid="{1D3D7E4E-068F-4630-9F99-0141E0BBD773}"/>
  </bookViews>
  <sheets>
    <sheet name="Title &amp; Elements --&gt;" sheetId="6" r:id="rId1"/>
    <sheet name="1.  Check out the car online" sheetId="1" r:id="rId2"/>
    <sheet name="2.  Checking out the car" sheetId="2" r:id="rId3"/>
    <sheet name="3.  Driving the Car" sheetId="3" r:id="rId4"/>
    <sheet name="4.  Negotiation for the Car" sheetId="4" r:id="rId5"/>
    <sheet name="5. What success is &amp; is not" sheetId="5" r:id="rId6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8" i="5" l="1"/>
  <c r="B19" i="5"/>
  <c r="B15" i="5"/>
  <c r="C44" i="5"/>
  <c r="C46" i="5" s="1"/>
  <c r="C28" i="5"/>
  <c r="C27" i="5"/>
  <c r="C150" i="5"/>
  <c r="C149" i="5"/>
  <c r="C147" i="5"/>
  <c r="C128" i="5"/>
  <c r="C130" i="5"/>
  <c r="C137" i="5" s="1"/>
  <c r="D19" i="5" s="1"/>
  <c r="B20" i="5"/>
  <c r="B17" i="5"/>
  <c r="B16" i="5"/>
  <c r="B14" i="5"/>
  <c r="B18" i="5"/>
  <c r="B21" i="5"/>
  <c r="C115" i="5"/>
  <c r="C116" i="5"/>
  <c r="C113" i="5"/>
  <c r="C99" i="5"/>
  <c r="C96" i="5"/>
  <c r="C81" i="5"/>
  <c r="C82" i="5"/>
  <c r="C79" i="5"/>
  <c r="C64" i="5"/>
  <c r="C65" i="5"/>
  <c r="C60" i="5"/>
  <c r="C62" i="5" s="1"/>
  <c r="C49" i="5"/>
  <c r="C33" i="5"/>
  <c r="C30" i="5"/>
  <c r="C154" i="5" l="1"/>
  <c r="D15" i="5" s="1"/>
  <c r="C153" i="5"/>
  <c r="C15" i="5" s="1"/>
  <c r="C136" i="5"/>
  <c r="C19" i="5" s="1"/>
  <c r="C120" i="5"/>
  <c r="D20" i="5" s="1"/>
  <c r="C119" i="5"/>
  <c r="C20" i="5" s="1"/>
  <c r="C103" i="5"/>
  <c r="D17" i="5" s="1"/>
  <c r="C102" i="5"/>
  <c r="C17" i="5" s="1"/>
  <c r="C86" i="5"/>
  <c r="D16" i="5" s="1"/>
  <c r="C85" i="5"/>
  <c r="C16" i="5" s="1"/>
  <c r="C69" i="5"/>
  <c r="D14" i="5" s="1"/>
  <c r="C68" i="5"/>
  <c r="C14" i="5" s="1"/>
  <c r="C53" i="5"/>
  <c r="D18" i="5" s="1"/>
  <c r="C52" i="5"/>
  <c r="C18" i="5" s="1"/>
  <c r="C36" i="5"/>
  <c r="C21" i="5" s="1"/>
  <c r="C37" i="5"/>
  <c r="D21" i="5" s="1"/>
</calcChain>
</file>

<file path=xl/sharedStrings.xml><?xml version="1.0" encoding="utf-8"?>
<sst xmlns="http://schemas.openxmlformats.org/spreadsheetml/2006/main" count="508" uniqueCount="313">
  <si>
    <t>Autotrader</t>
  </si>
  <si>
    <t>Cargurus</t>
  </si>
  <si>
    <t>Cars</t>
  </si>
  <si>
    <t>Carfax</t>
  </si>
  <si>
    <t>Kelly Blue Book</t>
  </si>
  <si>
    <t>What do you get for your money?  Car Type, Year and Miles</t>
  </si>
  <si>
    <t>NADA</t>
  </si>
  <si>
    <t>(These two sites have the 'accepted' price for a car)</t>
  </si>
  <si>
    <t>PRO</t>
  </si>
  <si>
    <t>CON</t>
  </si>
  <si>
    <t xml:space="preserve">Price </t>
  </si>
  <si>
    <t>Kelly Blue Book (KBB)</t>
  </si>
  <si>
    <t>Craigslist</t>
  </si>
  <si>
    <t>Used Car Dealer or Private Seller</t>
  </si>
  <si>
    <t>Used Car Dealer</t>
  </si>
  <si>
    <t>Private Seller</t>
  </si>
  <si>
    <t>2.  Checking out the car, PRIOR to drive</t>
  </si>
  <si>
    <t>You are looking for:</t>
  </si>
  <si>
    <t>Things that are just plain wrong and you would therefore not buy.</t>
  </si>
  <si>
    <t>Things that you can use to reduce the car price when negotiating.</t>
  </si>
  <si>
    <t>4.  Negotiation for the Car</t>
  </si>
  <si>
    <t>You must be willing to walk away</t>
  </si>
  <si>
    <t xml:space="preserve">Easy - How long have you had the car? </t>
  </si>
  <si>
    <t>What was your favorite thing about the car?</t>
  </si>
  <si>
    <t>Was it a good car?</t>
  </si>
  <si>
    <t>Do you have the maintenance records?</t>
  </si>
  <si>
    <t>Any problems?  Did it every leave your stranded?  (You want to bring out the story teller in them)</t>
  </si>
  <si>
    <t xml:space="preserve">What was the biggest thing you had to fix? </t>
  </si>
  <si>
    <t>Any recent problems?</t>
  </si>
  <si>
    <t>Why are you letting this car go?</t>
  </si>
  <si>
    <t>I noticed _________, would you be willing go give on the price at all?</t>
  </si>
  <si>
    <t>All the tires are worn</t>
  </si>
  <si>
    <t>It has four different types of tires</t>
  </si>
  <si>
    <t>The paint is a little rough</t>
  </si>
  <si>
    <t>It has 4 small dents</t>
  </si>
  <si>
    <t>The interior looks warn</t>
  </si>
  <si>
    <t>The XXX does not work</t>
  </si>
  <si>
    <t>(you get the point)</t>
  </si>
  <si>
    <t>3.  Test Driving the car</t>
  </si>
  <si>
    <t>Body</t>
  </si>
  <si>
    <t>Dings/dents</t>
  </si>
  <si>
    <t>Engine</t>
  </si>
  <si>
    <t>Engine Oil</t>
  </si>
  <si>
    <t xml:space="preserve">     I once bought a car with 4 different brand tires, I used this to lower the price.</t>
  </si>
  <si>
    <t>Transmission Oil - Automatic</t>
  </si>
  <si>
    <t>Brake Fluid</t>
  </si>
  <si>
    <t xml:space="preserve">    It again wants to be light in color, darker tan is not good.</t>
  </si>
  <si>
    <t>Do you see leaks?</t>
  </si>
  <si>
    <t xml:space="preserve">Is it clean? </t>
  </si>
  <si>
    <t xml:space="preserve">     Look for little trails of dried fluid on the engine, any drips on the ground</t>
  </si>
  <si>
    <t xml:space="preserve">     Is the shift smooth or clunky or abrupt.</t>
  </si>
  <si>
    <t xml:space="preserve">     Anything outside of smooth is bad</t>
  </si>
  <si>
    <t xml:space="preserve">     Transmission is the highest cost ~$1500 to $3000 &amp; most likely part to be bad.</t>
  </si>
  <si>
    <t xml:space="preserve">     Do this several times with light, medium and foot to the floor acceleration.</t>
  </si>
  <si>
    <t xml:space="preserve">     Do not care what others think, step on it hard.</t>
  </si>
  <si>
    <t xml:space="preserve">    Again - light, medium and break the pedal off braking.</t>
  </si>
  <si>
    <t xml:space="preserve">    Under hard braking you need to feel the brake pedal vibrate, this is the anti-lock kicking in.</t>
  </si>
  <si>
    <t xml:space="preserve">    If the car pulls to one side or the other something is wrong, brake cost is $150 - $300 per axle.</t>
  </si>
  <si>
    <t xml:space="preserve">     Does it say in the same gear on the highway or is the transmission shifting up and down on a flat road a cruise?</t>
  </si>
  <si>
    <t xml:space="preserve">     Shifting up and down on a flat road usually means a sensor is bad, not expensive, but you have to find it which takes time/$.</t>
  </si>
  <si>
    <t xml:space="preserve">    Turn the Air Conditioning (A/C) on right away, </t>
  </si>
  <si>
    <t xml:space="preserve">      Why?  If it has been recently charged temperature will no longer blow cold at the end of your drive.</t>
  </si>
  <si>
    <t xml:space="preserve">     Hazards</t>
  </si>
  <si>
    <t>Interior</t>
  </si>
  <si>
    <t xml:space="preserve">     Wipers work?</t>
  </si>
  <si>
    <t xml:space="preserve">     Hand/emergency brake</t>
  </si>
  <si>
    <t xml:space="preserve">    Stop on a side street with a hill, use your hand brake.  Does it hold the car from rolling?</t>
  </si>
  <si>
    <t xml:space="preserve">    If the car rolls back with the emergency brake all the way up, the rear brakes likely need replacement.</t>
  </si>
  <si>
    <t>How do you look up how much repairs cost?</t>
  </si>
  <si>
    <t xml:space="preserve">     Belts - Again Factory, but by 100K miles it is time to replace.  Look up online - search 'warn belts'.</t>
  </si>
  <si>
    <t xml:space="preserve">     Hoses - see above</t>
  </si>
  <si>
    <t xml:space="preserve">     Horn</t>
  </si>
  <si>
    <t xml:space="preserve">     Turn off A/C - check the heater</t>
  </si>
  <si>
    <t xml:space="preserve">     Turn back on A/C </t>
  </si>
  <si>
    <t xml:space="preserve">      Any warning lights on the dash?  </t>
  </si>
  <si>
    <t xml:space="preserve">     Find a long gradual hill &gt;40mph, accelerate slowly.  If you hear pinging or the gas pedal is slightly vibrating the car engine is knocking.</t>
  </si>
  <si>
    <t xml:space="preserve">     This could be due to cheap gas (the car requires super &amp; they filled up with regular) or the engine has a problem.</t>
  </si>
  <si>
    <t xml:space="preserve">     During acceleration if it is noisy you have an exhaust problem, this can be expensive. </t>
  </si>
  <si>
    <t xml:space="preserve">     Ask your Mom about the time your Grandfather left the entire exhaust system in the middle of an intersection!</t>
  </si>
  <si>
    <t xml:space="preserve">    Go back to the original pace the car was parked and check the ground for moist fluid.  </t>
  </si>
  <si>
    <t>Paint overspray</t>
  </si>
  <si>
    <t xml:space="preserve">     Paint can also be anywhere it is not supposed to be, tire, frame, on chrome, etc.</t>
  </si>
  <si>
    <t>Wheels</t>
  </si>
  <si>
    <t>If you like the direct approach</t>
  </si>
  <si>
    <t>NADA/KBB value for the car is XXXX, I see the following problems _____.  I offer XXXX.</t>
  </si>
  <si>
    <t>Is the Windshield cracked?</t>
  </si>
  <si>
    <t>Remember, they are sitting on inventory that adds to their overhead.  Everyday cost them money!</t>
  </si>
  <si>
    <t>At a Used Car Dealer they will TACK on a larger $, something like $400/car.  This gets added after you think the negotiation was complete.</t>
  </si>
  <si>
    <t>Toyota</t>
  </si>
  <si>
    <t>Honda</t>
  </si>
  <si>
    <t>Reliability #1 req't</t>
  </si>
  <si>
    <t>2003 Toyota Corolla CE ~$3076 Fair Purchase Price at a Dealer</t>
  </si>
  <si>
    <t>#1</t>
  </si>
  <si>
    <t>#2</t>
  </si>
  <si>
    <t>eBay - Motors</t>
  </si>
  <si>
    <t>Truecar</t>
  </si>
  <si>
    <t>Edmonds</t>
  </si>
  <si>
    <t>Carzone</t>
  </si>
  <si>
    <t>simple search</t>
  </si>
  <si>
    <t xml:space="preserve">     https://repairpal.com/estimator</t>
  </si>
  <si>
    <t xml:space="preserve">     How did I check?  http://toyota.custhelp.com/app/answers/detail/a_id/7690/~/does-my-vehicle-have-a-timing-belt-or-timing-chain%3F</t>
  </si>
  <si>
    <t>2003 Toyota Corolla CE ~$3375 'Clean Retail'</t>
  </si>
  <si>
    <t>Autoblog</t>
  </si>
  <si>
    <t>Auto</t>
  </si>
  <si>
    <t>Carsforsale</t>
  </si>
  <si>
    <t>Everycarlisted</t>
  </si>
  <si>
    <t>Carmax</t>
  </si>
  <si>
    <t>Carfax, Nice plot of PRICE vs. Mileage in bottom right, but less valid for this low a price.</t>
  </si>
  <si>
    <t>#1 Cargurus</t>
  </si>
  <si>
    <t>#2 Autotrader</t>
  </si>
  <si>
    <t>For Private sales</t>
  </si>
  <si>
    <t>#4 Craigslist</t>
  </si>
  <si>
    <t>#3 Autoblog</t>
  </si>
  <si>
    <t xml:space="preserve">     Do you see a slight bulge where the tire touches the ground, above the ground &amp; below the wheel?</t>
  </si>
  <si>
    <t xml:space="preserve">    It wants to be reddish in color, the closer to dark maroon the worse.  </t>
  </si>
  <si>
    <t xml:space="preserve">     Water pump - Factory recommendation for replacement is $195 to $302 from repair pal.  Lots of cars are sold just PRIOR to when the Maintenance is due.</t>
  </si>
  <si>
    <t xml:space="preserve">     Interior lights - dome and glove box, etc.</t>
  </si>
  <si>
    <t xml:space="preserve">     OK now you can turn on the radio, check out all the speakers and CD (if that is important to you) and MP3 port, etc.</t>
  </si>
  <si>
    <t xml:space="preserve">    If Reddish, it is transmission fluid and time to walk away. </t>
  </si>
  <si>
    <t>Usually start at least 10% lower depending on how desperate (i.e. - how long car has been for sale)</t>
  </si>
  <si>
    <t>Carsalesbase</t>
  </si>
  <si>
    <t>Cool site for amount of cars made for US</t>
  </si>
  <si>
    <t>Slimy practices, like taking on a standard fee ($400+) after all negotiation is complete.</t>
  </si>
  <si>
    <t>Stock or unmodified car.  Modified means fast, but also means warn out.</t>
  </si>
  <si>
    <t>Clean - minor accident at worst Carfax is OK</t>
  </si>
  <si>
    <t xml:space="preserve">     Even a little crack you want to get it replaced - $180 to $300</t>
  </si>
  <si>
    <t xml:space="preserve">     You want a decent depth to the tread, if it is down to the 'wear bars' on the tire, it will cost you $500 to $700/set</t>
  </si>
  <si>
    <t xml:space="preserve">Will be cleaned.  </t>
  </si>
  <si>
    <t>(This is both good &amp; bad - any 'clues' to condition of car are likely 'wiped' clean.)</t>
  </si>
  <si>
    <t xml:space="preserve">    If Tannish or Black, it is likely engine fluid and use it to negotiate hard. </t>
  </si>
  <si>
    <t>Typically overpriced on $10K car by ~1.5K, yet inspected.</t>
  </si>
  <si>
    <t>Bringatrailer (BaT)</t>
  </si>
  <si>
    <t>Private Party Value $2300 (So, you save ~$800)</t>
  </si>
  <si>
    <t>That's it for now, if you want high reliability &amp; minimal additional cost &amp; work.</t>
  </si>
  <si>
    <t>This focuses and applies to steady, reliable transportation.</t>
  </si>
  <si>
    <t xml:space="preserve"> </t>
  </si>
  <si>
    <t>For Example:  Best to just sort by max price if you can - I put in $3500</t>
  </si>
  <si>
    <t>Why is this less?  Less overhead, less want to make money. More want to get rid of car.</t>
  </si>
  <si>
    <t>You will likely spend more time because you are seeing one car at a time.</t>
  </si>
  <si>
    <t xml:space="preserve">     Not a good to look at a car in the rain, you cannot tell if the clear coat is gone.  Unless you are buying a convertible &amp; you want to check if the roof is leaking.</t>
  </si>
  <si>
    <t xml:space="preserve">     Just behind the tire you will see paint color where it is usually just black plastic, this means accident.</t>
  </si>
  <si>
    <t xml:space="preserve"> Open every door, hood, trunk do keys and levers work?</t>
  </si>
  <si>
    <t xml:space="preserve">     If yes to bulge, then tire under inflated and likely it will pull to that side when driving</t>
  </si>
  <si>
    <t xml:space="preserve">     Do they squeak when they open?  This usually means mis alignment and again accident</t>
  </si>
  <si>
    <t xml:space="preserve">     Are the gaps in the body equal or get wide or narrow on one side or the other and again accident</t>
  </si>
  <si>
    <t xml:space="preserve">     Scuff marks, dings and dents - All usually OK, but act like you are very particular - again negotiate hard</t>
  </si>
  <si>
    <t xml:space="preserve">    If the oil color is 'milky' do not buy this car, there is likelihood of a head gasket leak or cracked cylinder head or cracked engine block.  So no.</t>
  </si>
  <si>
    <t xml:space="preserve">      A dealer will clean-up, unlikely with private seller and good sign that they are ready or modivated to sell if it is dirty.</t>
  </si>
  <si>
    <t>Radiator or Coolant fluid</t>
  </si>
  <si>
    <t xml:space="preserve">   Radiator coolant used to be only green, but now has many colors from orange to blue, the key is that it is a brighter color.  A dull muddy color means old.</t>
  </si>
  <si>
    <t xml:space="preserve">   You can get test kits at your local parts store for testing coolant to see it there is 'combustion byproducts' in you coolant, an option I rarely do</t>
  </si>
  <si>
    <t xml:space="preserve">    It wants to be light tan, the darker the worse.  I have seen black.  The darker the oil color, likey the worse the car has been maintained</t>
  </si>
  <si>
    <t xml:space="preserve">    With all the fluids, especially with a private seller.  Fluids full is an indication that car is cared for</t>
  </si>
  <si>
    <t xml:space="preserve">     Older cars are likely to have front or rear main seal leaks, this is actually OK, you just need to fill up the oil periodically</t>
  </si>
  <si>
    <t xml:space="preserve"> What is working what is not?</t>
  </si>
  <si>
    <t xml:space="preserve">    Are you OK in driving around with a dented car to save some money?</t>
  </si>
  <si>
    <r>
      <rPr>
        <b/>
        <sz val="11"/>
        <color theme="1"/>
        <rFont val="Calibri"/>
        <family val="2"/>
        <scheme val="minor"/>
      </rPr>
      <t>Paint Color change</t>
    </r>
    <r>
      <rPr>
        <sz val="11"/>
        <color theme="1"/>
        <rFont val="Calibri"/>
        <family val="2"/>
        <scheme val="minor"/>
      </rPr>
      <t xml:space="preserve"> </t>
    </r>
  </si>
  <si>
    <t xml:space="preserve">    Another shade means an accident.</t>
  </si>
  <si>
    <t xml:space="preserve"> q</t>
  </si>
  <si>
    <t>Paint condition</t>
  </si>
  <si>
    <t xml:space="preserve">     Is the clear coat gone?  Especially in the south the sun makes the paint look grainy, feel it - is it smooth?</t>
  </si>
  <si>
    <t>Tire type, wear and pressure</t>
  </si>
  <si>
    <t>I highly recommend that you bring someone along with you, for:</t>
  </si>
  <si>
    <t>To catch stuff you have missed.</t>
  </si>
  <si>
    <t>To look at the car as an object and look at it with a very critical eye.</t>
  </si>
  <si>
    <t>My Bride has played this role many, many times - Thank you!</t>
  </si>
  <si>
    <t>To be vocal when they have 'discovered' something that is wrong with the vehicle.</t>
  </si>
  <si>
    <t>OK, ask them how to pop the hood</t>
  </si>
  <si>
    <t>Yes, you do not want to demonstrate your knowledge of cars, yet!</t>
  </si>
  <si>
    <t xml:space="preserve">     If you lucky, you will have maintenance records you can look through, yet:</t>
  </si>
  <si>
    <t xml:space="preserve">     A private seller might have maintenance records, a dealer will likely not.  Sometimes you can pick up basic maintenance in the carfax report.</t>
  </si>
  <si>
    <t xml:space="preserve">     Timing belt - for example 2003 Corolla has a timing chain, so you are safe.   (if you go to prior model 1997 and earlier will have more miles and timing belt)</t>
  </si>
  <si>
    <t xml:space="preserve">      Not uncommon to see a check engine light, this is usually the Oxygen Sensor, ~$75 to $100 each, usually you need two (2) &amp; sometimes three (3)</t>
  </si>
  <si>
    <t xml:space="preserve">         When you turn on the lights, does anything else flicker or dim.  If yes, this is a bad sign, there is an electrical problem that will take unknown time &amp; dollars to fix</t>
  </si>
  <si>
    <t xml:space="preserve">     Lights work - you will need someone to help you here. Ask the owner to run thru all of the lights if you are alone</t>
  </si>
  <si>
    <t xml:space="preserve">        How hard do you need to pull up to stop the car from rolling when parked on a hill.  This needs to be part of test driving your car.</t>
  </si>
  <si>
    <t xml:space="preserve">    Test the parking or emergency brake when parked on an incline</t>
  </si>
  <si>
    <t>Lowest miles you can get for $, less worn.</t>
  </si>
  <si>
    <t>Be careful with a car that has been sitting - belts, hoses, paint, etc. usually need work.</t>
  </si>
  <si>
    <t>More likely to see private sales.</t>
  </si>
  <si>
    <t>you might be on sheet 5+ under Google to find private sales.</t>
  </si>
  <si>
    <t>Mostly salvage titles.</t>
  </si>
  <si>
    <t>Great Deal' &amp; sorts by this 1st, finds cars all over the country.</t>
  </si>
  <si>
    <t>No listing for carfax, No distance from zip code.</t>
  </si>
  <si>
    <t xml:space="preserve">Must add 'sorting criteria',  Too many ads. </t>
  </si>
  <si>
    <t>Auctioneport &amp; Co-part</t>
  </si>
  <si>
    <t>Good' and 'Great' deal, catches most cars, distance from zip, carfax, more private sellers.</t>
  </si>
  <si>
    <t>More for 'classic cars'.</t>
  </si>
  <si>
    <t>email for price', no carfax.</t>
  </si>
  <si>
    <t>Says Largest online inventory, All of above, easiest slider bar sorter, shows their own Value, Title and Accident issues.</t>
  </si>
  <si>
    <t>Has private sellers, carfax, very easy initial sort.</t>
  </si>
  <si>
    <t>Specializes in more expensive cars say $10K.</t>
  </si>
  <si>
    <t>Great initial sorting, accident reporting, if looking for cars say greater than $10K.</t>
  </si>
  <si>
    <t>Not a lot of cars listed, mostly accident reporting software.</t>
  </si>
  <si>
    <t>Mostly a car value website.</t>
  </si>
  <si>
    <t xml:space="preserve">Mostly a car value website. </t>
  </si>
  <si>
    <t xml:space="preserve">Mostly for more expensive cars. </t>
  </si>
  <si>
    <t xml:space="preserve">private seller &amp; owner usually says 'clean title', look in local major cities (GVL, Ashville, Charlotte, Atlanta. </t>
  </si>
  <si>
    <t xml:space="preserve">Europe site. </t>
  </si>
  <si>
    <t xml:space="preserve">no or few photos. </t>
  </si>
  <si>
    <t xml:space="preserve">easily searches all over the country. </t>
  </si>
  <si>
    <t xml:space="preserve">More for 'classic cars'. </t>
  </si>
  <si>
    <t>Will have Carfax or AutoCheck.  Usually can buy a bundle check for a time period or number of checks.</t>
  </si>
  <si>
    <t xml:space="preserve">You will Pay ~20%? More. </t>
  </si>
  <si>
    <t xml:space="preserve">Why? Overhead. </t>
  </si>
  <si>
    <t>You will pay for Carfax(more expensive)/Autocheck.</t>
  </si>
  <si>
    <t>Clean actually masks problems, yet impresses you.</t>
  </si>
  <si>
    <t>Pay typically ~20%? Less.</t>
  </si>
  <si>
    <t>To distract the dealer salesperson or the owner as you look in detail at the car.</t>
  </si>
  <si>
    <t>To talk you into being sensible when you have found 'the car that you suddenly must have'.</t>
  </si>
  <si>
    <t>Use your senses - See, Smell, Touch.</t>
  </si>
  <si>
    <t>for the Mileage?</t>
  </si>
  <si>
    <r>
      <rPr>
        <b/>
        <sz val="11"/>
        <color rgb="FFFF0000"/>
        <rFont val="Calibri"/>
        <family val="2"/>
        <scheme val="minor"/>
      </rPr>
      <t xml:space="preserve">In conclusion: </t>
    </r>
    <r>
      <rPr>
        <sz val="11"/>
        <color rgb="FFFF0000"/>
        <rFont val="Calibri"/>
        <family val="2"/>
        <scheme val="minor"/>
      </rPr>
      <t xml:space="preserve"> For the $3K I have to spend I can afford a ~ a year 2003 Toyota Corolla CE at a dealer &amp; likely 2004+ in a private sale.</t>
    </r>
  </si>
  <si>
    <t>Car for Sale Websites - where I start …</t>
  </si>
  <si>
    <t>1.  Checking out the cars online</t>
  </si>
  <si>
    <t xml:space="preserve">    Drive on rough road, side road, park on a hill and hit the highway.</t>
  </si>
  <si>
    <t>That everything works!</t>
  </si>
  <si>
    <t>Again, use your senses - See, Smell, Touch &amp; Hear everything. Please keep the radio off until the end.</t>
  </si>
  <si>
    <t>Your drive wants to be at least 20 minutes, the longer the better - see A/C below.</t>
  </si>
  <si>
    <t xml:space="preserve">    Turn on A/C, first.</t>
  </si>
  <si>
    <t xml:space="preserve">    Straight is good, Left or Right is an indication of a problem</t>
  </si>
  <si>
    <t xml:space="preserve">    Does it pull to left or right?  Does it track straight?</t>
  </si>
  <si>
    <t>Turn radio off,  at first</t>
  </si>
  <si>
    <t>The lowest dollars/miles driven.</t>
  </si>
  <si>
    <t>The lowest dollars/years owned.</t>
  </si>
  <si>
    <t>A car that rarely leaves you stranded and is working most of the time.</t>
  </si>
  <si>
    <t>5. What success is &amp; is not</t>
  </si>
  <si>
    <t>mileage</t>
  </si>
  <si>
    <t>Bought</t>
  </si>
  <si>
    <t>price</t>
  </si>
  <si>
    <t>loan</t>
  </si>
  <si>
    <t>new</t>
  </si>
  <si>
    <t xml:space="preserve">It's demise for me:  </t>
  </si>
  <si>
    <t>yes - transmission when towing</t>
  </si>
  <si>
    <t>stranded?</t>
  </si>
  <si>
    <t>Due to buying mostly 'used' cars, we always have had AAA mileage plus (~100 miles of towing) &amp; gotten our money's worth!</t>
  </si>
  <si>
    <t>RESULTS</t>
  </si>
  <si>
    <t>PURCHASE</t>
  </si>
  <si>
    <t>approximate total</t>
  </si>
  <si>
    <t>years owned</t>
  </si>
  <si>
    <t>Cost/miles (cents / mile)</t>
  </si>
  <si>
    <t xml:space="preserve">Cost/years (dollars / years owned) </t>
  </si>
  <si>
    <t>used</t>
  </si>
  <si>
    <t>no</t>
  </si>
  <si>
    <t>major maintenance &amp; work - head gasket</t>
  </si>
  <si>
    <t xml:space="preserve">Sold for </t>
  </si>
  <si>
    <t>Sold for</t>
  </si>
  <si>
    <t>sold</t>
  </si>
  <si>
    <t>still have</t>
  </si>
  <si>
    <t>major maintenance &amp; work - engine replaced twice</t>
  </si>
  <si>
    <t>accident</t>
  </si>
  <si>
    <t>major maintenance &amp; work - alternator</t>
  </si>
  <si>
    <t>not good</t>
  </si>
  <si>
    <t>good</t>
  </si>
  <si>
    <t>great</t>
  </si>
  <si>
    <t>bad</t>
  </si>
  <si>
    <t>too early to tell</t>
  </si>
  <si>
    <t>A 'very cold' look, How much did it cost?, Did it run? Was it down for repairs?, Did it leave us stranded?</t>
  </si>
  <si>
    <t>OK</t>
  </si>
  <si>
    <t>Cents/mile</t>
  </si>
  <si>
    <t>major maintenance &amp; work - head gasket &amp; paint</t>
  </si>
  <si>
    <t>yes</t>
  </si>
  <si>
    <t>major maintenance &amp; work - timing belt &amp; engine mount &amp; ignition</t>
  </si>
  <si>
    <t>major maintenance &amp; work - transmission &amp; diagnosis on rough running</t>
  </si>
  <si>
    <t>Cost($)/year</t>
  </si>
  <si>
    <t>Some Examples from our history - NO maintenance (for example belts, oil changes, tires, batteries, brakes, etc)  or cost to operate ( for example gas), just major repairs.</t>
  </si>
  <si>
    <t>stranded? Diagnosis - ignition</t>
  </si>
  <si>
    <t>Clean title, you do NOT want salvage title.  At this point you might want to sell the car in the future, if you do people rarely buy salvage title cars.</t>
  </si>
  <si>
    <t>You will be buying an 'OLD car' - typical mileage is 160,000 miles and this car is now 16 years old (rem was 2019) for ~ $3,000.</t>
  </si>
  <si>
    <t>Maintenance is going to become more important.  See hoses, belts, water pump &amp; maintenance on '2.  Checking out the car'.</t>
  </si>
  <si>
    <t>For Example - Looking for $3K Toyota Corolla in Spring of '19):</t>
  </si>
  <si>
    <t>This is not Consumer Report shorter term reliability, this is 10 - 20 year reliability.</t>
  </si>
  <si>
    <t>I have owned more Honda's, but with Toyota automatic transmissions typically being more reliable.</t>
  </si>
  <si>
    <t>shows the number of days car listed, # views, # of inquiries.</t>
  </si>
  <si>
    <t xml:space="preserve">     I would look for stock alloy wheels, this means no chasing after hubcaps for your late-night speed runs</t>
  </si>
  <si>
    <t xml:space="preserve">     If there is more than one key highly likely it has been in an accident. - this is bad, say no</t>
  </si>
  <si>
    <t>Hoses, belts and timing belt, water pump &amp; MAINTENANCE RECORDS</t>
  </si>
  <si>
    <t>Searching for known Problems</t>
  </si>
  <si>
    <t>When shopping for an 'older car' likely complaints of  problems and their solutions have been published online.</t>
  </si>
  <si>
    <t>For example:  searched '2003 Toyota Corolla known problems'</t>
  </si>
  <si>
    <t>https://repairpal.com/toyota-corolla-2003/problems</t>
  </si>
  <si>
    <t>Once you understand what these known problems you can estimate and understand cost of the repair, see sites like:    https://repairpal.com/</t>
  </si>
  <si>
    <t>Check engine light due to EVAP system - 299 reports, 103 comments</t>
  </si>
  <si>
    <t xml:space="preserve">11 different problems </t>
  </si>
  <si>
    <t>yields the following results</t>
  </si>
  <si>
    <t>caused by many things:  failed charcoal canister to a loose or worn gas cap</t>
  </si>
  <si>
    <t xml:space="preserve">      If the wipers are worn it is inexpensive to replace them, just an indication that the car is not cared for.  If they don't move the wiper motor needs replacement/rebuild.</t>
  </si>
  <si>
    <t xml:space="preserve">     If owner is on test drive with you, they will likely start getting uncomfortable if the A/C has a leak in the system.</t>
  </si>
  <si>
    <t xml:space="preserve">     Bring a magnet, check several locations along a body panel, if the magnetic pull feels weak, the car likely has some body filler and has been in an accident.</t>
  </si>
  <si>
    <t>The fluids are very dark</t>
  </si>
  <si>
    <t>Car Manufacturers</t>
  </si>
  <si>
    <t>Car for Sale Websites - more …</t>
  </si>
  <si>
    <r>
      <t>Your drive wants to be at least 20 minutes,</t>
    </r>
    <r>
      <rPr>
        <b/>
        <sz val="18"/>
        <rFont val="Calibri"/>
        <family val="2"/>
        <scheme val="minor"/>
      </rPr>
      <t xml:space="preserve"> the longer the better - see A/C below.</t>
    </r>
  </si>
  <si>
    <t>Turn radio off,  at first to listen &amp; feel</t>
  </si>
  <si>
    <t>Automatic shifting OK?</t>
  </si>
  <si>
    <t>Engine OK?</t>
  </si>
  <si>
    <t>Braking OK?</t>
  </si>
  <si>
    <t>Park in a different spot &amp; check for leaks</t>
  </si>
  <si>
    <t>Questions for the seller?</t>
  </si>
  <si>
    <t>Some Examples from our history - Experience:  Cents per mile &amp; Dollars per year</t>
  </si>
  <si>
    <t>Overall checklist</t>
  </si>
  <si>
    <t xml:space="preserve">    I once found a car that was great, yet shifted poorly.  I said no fixing transmissions is expensive.</t>
  </si>
  <si>
    <t>In general, you can tell if someone is direct or likes to talk, use your emotional intelligence (EQ)!</t>
  </si>
  <si>
    <t>In general, you can tell if someone is direct or likes to talk, use your EQ</t>
  </si>
  <si>
    <t>1997 Chevy Astro Van - bought new - sold</t>
  </si>
  <si>
    <t>2003 Honda Pilot - bought used - using</t>
  </si>
  <si>
    <t>1997 Honda Civic - bought used - sold</t>
  </si>
  <si>
    <t>2003 Honda Civic - bought used - using</t>
  </si>
  <si>
    <t>1993 Saturn SLII - bought new - accident</t>
  </si>
  <si>
    <t>2005 Acura TL - bought used - using</t>
  </si>
  <si>
    <t>1990 Plymouth Laser - bought new - sold</t>
  </si>
  <si>
    <t>1982 Kawasaki 550 LTD motorcycle - bought used - sold</t>
  </si>
  <si>
    <r>
      <rPr>
        <u/>
        <sz val="12"/>
        <color theme="1"/>
        <rFont val="Calibri"/>
        <family val="2"/>
        <scheme val="minor"/>
      </rPr>
      <t>Some conclusions</t>
    </r>
    <r>
      <rPr>
        <sz val="12"/>
        <color theme="1"/>
        <rFont val="Calibri"/>
        <family val="2"/>
        <scheme val="minor"/>
      </rPr>
      <t>:  
Only time will tell if 'this car' is was a 'good one
Honda &gt; GM/Chrysler
Used &gt; New
Larger vehicles are more costly even without fuel cost
Frequent towing is hard on a vehicle increasing wear rate for everything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</si>
</sst>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3" formatCode="_(* #,##0.00_);_(* \(#,##0.00\);_(* &quot;-&quot;??_);_(@_)"/>
    <numFmt numFmtId="171" formatCode="_(* #,##0_);_(* \(#,##0\);_(* &quot;-&quot;??_);_(@_)"/>
  </numFmts>
  <fonts count="3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i/>
      <sz val="14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1"/>
      <name val="Wingdings"/>
      <charset val="2"/>
    </font>
    <font>
      <b/>
      <sz val="11"/>
      <color theme="1"/>
      <name val="Calibri Light"/>
      <family val="2"/>
      <scheme val="major"/>
    </font>
    <font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22"/>
      <color theme="1"/>
      <name val="Wingdings"/>
      <charset val="2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2"/>
      <name val="Wingdings"/>
      <charset val="2"/>
    </font>
    <font>
      <b/>
      <sz val="22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140">
    <xf numFmtId="0" fontId="0" fillId="0" borderId="0" xfId="0"/>
    <xf numFmtId="0" fontId="18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" fillId="2" borderId="0" xfId="0" applyFont="1" applyFill="1"/>
    <xf numFmtId="0" fontId="0" fillId="2" borderId="0" xfId="0" applyFill="1"/>
    <xf numFmtId="0" fontId="7" fillId="2" borderId="0" xfId="0" applyFont="1" applyFill="1"/>
    <xf numFmtId="0" fontId="5" fillId="2" borderId="0" xfId="0" applyFont="1" applyFill="1"/>
    <xf numFmtId="0" fontId="1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7" fillId="2" borderId="10" xfId="0" applyFont="1" applyFill="1" applyBorder="1"/>
    <xf numFmtId="0" fontId="0" fillId="2" borderId="11" xfId="0" applyFill="1" applyBorder="1"/>
    <xf numFmtId="0" fontId="0" fillId="2" borderId="12" xfId="0" applyFill="1" applyBorder="1"/>
    <xf numFmtId="0" fontId="2" fillId="2" borderId="13" xfId="0" applyFont="1" applyFill="1" applyBorder="1"/>
    <xf numFmtId="0" fontId="5" fillId="2" borderId="0" xfId="0" applyFont="1" applyFill="1" applyBorder="1" applyAlignment="1">
      <alignment horizontal="left" vertical="center"/>
    </xf>
    <xf numFmtId="0" fontId="0" fillId="2" borderId="0" xfId="0" applyFill="1" applyBorder="1"/>
    <xf numFmtId="0" fontId="0" fillId="2" borderId="14" xfId="0" applyFill="1" applyBorder="1"/>
    <xf numFmtId="0" fontId="2" fillId="2" borderId="15" xfId="0" applyFont="1" applyFill="1" applyBorder="1"/>
    <xf numFmtId="0" fontId="5" fillId="2" borderId="16" xfId="0" applyFont="1" applyFill="1" applyBorder="1" applyAlignment="1">
      <alignment horizontal="left" vertical="center"/>
    </xf>
    <xf numFmtId="0" fontId="0" fillId="2" borderId="16" xfId="0" applyFill="1" applyBorder="1"/>
    <xf numFmtId="0" fontId="0" fillId="2" borderId="17" xfId="0" applyFill="1" applyBorder="1"/>
    <xf numFmtId="0" fontId="14" fillId="2" borderId="2" xfId="0" applyFont="1" applyFill="1" applyBorder="1" applyAlignment="1">
      <alignment horizontal="left" vertical="top" readingOrder="1"/>
    </xf>
    <xf numFmtId="0" fontId="3" fillId="2" borderId="3" xfId="0" applyFont="1" applyFill="1" applyBorder="1" applyAlignment="1">
      <alignment vertical="center"/>
    </xf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6" fontId="0" fillId="2" borderId="0" xfId="0" applyNumberFormat="1" applyFill="1" applyBorder="1" applyAlignment="1">
      <alignment horizontal="left"/>
    </xf>
    <xf numFmtId="0" fontId="1" fillId="2" borderId="0" xfId="0" applyFont="1" applyFill="1" applyBorder="1"/>
    <xf numFmtId="0" fontId="3" fillId="2" borderId="0" xfId="0" applyFont="1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3" xfId="0" applyFill="1" applyBorder="1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3" fillId="2" borderId="3" xfId="0" applyFont="1" applyFill="1" applyBorder="1"/>
    <xf numFmtId="0" fontId="0" fillId="2" borderId="3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0" fillId="2" borderId="0" xfId="0" applyFill="1" applyBorder="1" applyAlignment="1">
      <alignment vertical="center"/>
    </xf>
    <xf numFmtId="0" fontId="0" fillId="2" borderId="0" xfId="0" quotePrefix="1" applyFill="1" applyBorder="1" applyAlignment="1">
      <alignment vertical="center" wrapText="1"/>
    </xf>
    <xf numFmtId="0" fontId="0" fillId="2" borderId="6" xfId="0" quotePrefix="1" applyFill="1" applyBorder="1" applyAlignment="1">
      <alignment vertical="center" wrapText="1"/>
    </xf>
    <xf numFmtId="0" fontId="3" fillId="2" borderId="0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left" vertical="center"/>
    </xf>
    <xf numFmtId="0" fontId="0" fillId="2" borderId="3" xfId="0" applyFill="1" applyBorder="1" applyAlignment="1">
      <alignment horizontal="left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3" fillId="2" borderId="24" xfId="0" applyFont="1" applyFill="1" applyBorder="1"/>
    <xf numFmtId="0" fontId="0" fillId="2" borderId="25" xfId="0" applyFill="1" applyBorder="1" applyAlignment="1">
      <alignment vertical="center" wrapText="1"/>
    </xf>
    <xf numFmtId="0" fontId="0" fillId="2" borderId="26" xfId="0" applyFill="1" applyBorder="1" applyAlignment="1">
      <alignment vertical="center"/>
    </xf>
    <xf numFmtId="0" fontId="0" fillId="2" borderId="27" xfId="0" applyFill="1" applyBorder="1"/>
    <xf numFmtId="0" fontId="0" fillId="2" borderId="1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0" fillId="2" borderId="18" xfId="0" applyFill="1" applyBorder="1" applyAlignment="1">
      <alignment vertical="center" wrapText="1"/>
    </xf>
    <xf numFmtId="0" fontId="0" fillId="2" borderId="28" xfId="0" applyFill="1" applyBorder="1"/>
    <xf numFmtId="0" fontId="0" fillId="2" borderId="19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0" fillId="2" borderId="25" xfId="0" applyFill="1" applyBorder="1" applyAlignment="1">
      <alignment vertical="center"/>
    </xf>
    <xf numFmtId="0" fontId="3" fillId="2" borderId="27" xfId="0" applyFont="1" applyFill="1" applyBorder="1"/>
    <xf numFmtId="0" fontId="17" fillId="2" borderId="0" xfId="0" applyFont="1" applyFill="1" applyAlignment="1">
      <alignment vertical="center"/>
    </xf>
    <xf numFmtId="0" fontId="14" fillId="2" borderId="0" xfId="0" applyFont="1" applyFill="1" applyAlignment="1">
      <alignment horizontal="left" vertical="center" indent="3" readingOrder="1"/>
    </xf>
    <xf numFmtId="0" fontId="0" fillId="2" borderId="15" xfId="0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14" fillId="2" borderId="0" xfId="0" applyFont="1" applyFill="1" applyBorder="1" applyAlignment="1">
      <alignment horizontal="left" vertical="top" readingOrder="1"/>
    </xf>
    <xf numFmtId="0" fontId="15" fillId="2" borderId="6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6" xfId="0" applyFont="1" applyFill="1" applyBorder="1"/>
    <xf numFmtId="0" fontId="3" fillId="2" borderId="6" xfId="0" applyFont="1" applyFill="1" applyBorder="1"/>
    <xf numFmtId="0" fontId="3" fillId="2" borderId="6" xfId="0" applyFont="1" applyFill="1" applyBorder="1" applyAlignment="1">
      <alignment horizontal="left" vertical="center"/>
    </xf>
    <xf numFmtId="0" fontId="12" fillId="2" borderId="6" xfId="0" applyFont="1" applyFill="1" applyBorder="1"/>
    <xf numFmtId="0" fontId="12" fillId="2" borderId="9" xfId="0" applyFont="1" applyFill="1" applyBorder="1"/>
    <xf numFmtId="0" fontId="12" fillId="2" borderId="0" xfId="0" applyFont="1" applyFill="1" applyBorder="1"/>
    <xf numFmtId="0" fontId="3" fillId="2" borderId="5" xfId="0" applyFont="1" applyFill="1" applyBorder="1"/>
    <xf numFmtId="0" fontId="5" fillId="2" borderId="14" xfId="0" applyFont="1" applyFill="1" applyBorder="1" applyAlignment="1">
      <alignment horizontal="left" vertical="center"/>
    </xf>
    <xf numFmtId="0" fontId="3" fillId="2" borderId="0" xfId="0" applyFont="1" applyFill="1"/>
    <xf numFmtId="0" fontId="3" fillId="2" borderId="4" xfId="0" applyFont="1" applyFill="1" applyBorder="1" applyAlignment="1">
      <alignment vertical="center"/>
    </xf>
    <xf numFmtId="0" fontId="14" fillId="2" borderId="5" xfId="0" applyFont="1" applyFill="1" applyBorder="1" applyAlignment="1">
      <alignment horizontal="left" vertical="top" readingOrder="1"/>
    </xf>
    <xf numFmtId="0" fontId="3" fillId="2" borderId="4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left" vertical="center" readingOrder="1"/>
    </xf>
    <xf numFmtId="0" fontId="3" fillId="2" borderId="9" xfId="0" applyFont="1" applyFill="1" applyBorder="1"/>
    <xf numFmtId="0" fontId="14" fillId="2" borderId="0" xfId="0" applyFont="1" applyFill="1" applyBorder="1" applyAlignment="1">
      <alignment horizontal="left" vertical="center" readingOrder="1"/>
    </xf>
    <xf numFmtId="0" fontId="0" fillId="2" borderId="13" xfId="0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14" fillId="2" borderId="21" xfId="0" applyFont="1" applyFill="1" applyBorder="1" applyAlignment="1">
      <alignment horizontal="left" vertical="top" readingOrder="1"/>
    </xf>
    <xf numFmtId="0" fontId="3" fillId="2" borderId="22" xfId="0" applyFont="1" applyFill="1" applyBorder="1" applyAlignment="1">
      <alignment vertical="center"/>
    </xf>
    <xf numFmtId="0" fontId="0" fillId="2" borderId="23" xfId="0" applyFill="1" applyBorder="1"/>
    <xf numFmtId="0" fontId="18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1" fillId="2" borderId="13" xfId="0" applyFont="1" applyFill="1" applyBorder="1"/>
    <xf numFmtId="0" fontId="4" fillId="2" borderId="2" xfId="0" applyFont="1" applyFill="1" applyBorder="1"/>
    <xf numFmtId="0" fontId="0" fillId="2" borderId="4" xfId="0" applyFill="1" applyBorder="1" applyAlignment="1">
      <alignment horizontal="center"/>
    </xf>
    <xf numFmtId="0" fontId="16" fillId="2" borderId="5" xfId="0" applyFont="1" applyFill="1" applyBorder="1"/>
    <xf numFmtId="0" fontId="0" fillId="2" borderId="6" xfId="0" applyFill="1" applyBorder="1" applyAlignment="1">
      <alignment horizontal="center"/>
    </xf>
    <xf numFmtId="0" fontId="21" fillId="2" borderId="0" xfId="0" applyFont="1" applyFill="1" applyBorder="1" applyAlignment="1">
      <alignment horizontal="right"/>
    </xf>
    <xf numFmtId="0" fontId="21" fillId="2" borderId="6" xfId="0" applyFont="1" applyFill="1" applyBorder="1" applyAlignment="1">
      <alignment horizontal="right"/>
    </xf>
    <xf numFmtId="0" fontId="4" fillId="2" borderId="5" xfId="0" applyFont="1" applyFill="1" applyBorder="1" applyAlignment="1">
      <alignment horizontal="right"/>
    </xf>
    <xf numFmtId="43" fontId="3" fillId="2" borderId="0" xfId="0" applyNumberFormat="1" applyFont="1" applyFill="1" applyBorder="1" applyAlignment="1">
      <alignment horizontal="center"/>
    </xf>
    <xf numFmtId="171" fontId="3" fillId="2" borderId="6" xfId="0" applyNumberFormat="1" applyFont="1" applyFill="1" applyBorder="1" applyAlignment="1">
      <alignment horizontal="center"/>
    </xf>
    <xf numFmtId="43" fontId="4" fillId="2" borderId="5" xfId="0" applyNumberFormat="1" applyFont="1" applyFill="1" applyBorder="1" applyAlignment="1">
      <alignment horizontal="right"/>
    </xf>
    <xf numFmtId="0" fontId="4" fillId="2" borderId="7" xfId="0" applyFont="1" applyFill="1" applyBorder="1" applyAlignment="1">
      <alignment horizontal="right"/>
    </xf>
    <xf numFmtId="43" fontId="3" fillId="2" borderId="8" xfId="0" applyNumberFormat="1" applyFont="1" applyFill="1" applyBorder="1"/>
    <xf numFmtId="171" fontId="3" fillId="2" borderId="9" xfId="0" applyNumberFormat="1" applyFont="1" applyFill="1" applyBorder="1" applyAlignment="1">
      <alignment horizontal="center"/>
    </xf>
    <xf numFmtId="0" fontId="3" fillId="2" borderId="2" xfId="0" applyFont="1" applyFill="1" applyBorder="1"/>
    <xf numFmtId="0" fontId="0" fillId="2" borderId="0" xfId="0" applyFill="1" applyBorder="1" applyAlignment="1">
      <alignment horizontal="center"/>
    </xf>
    <xf numFmtId="171" fontId="0" fillId="2" borderId="0" xfId="1" applyNumberFormat="1" applyFont="1" applyFill="1" applyBorder="1"/>
    <xf numFmtId="43" fontId="0" fillId="2" borderId="0" xfId="1" applyNumberFormat="1" applyFont="1" applyFill="1" applyBorder="1"/>
    <xf numFmtId="0" fontId="24" fillId="2" borderId="6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20" fillId="2" borderId="2" xfId="0" applyFont="1" applyFill="1" applyBorder="1"/>
    <xf numFmtId="0" fontId="20" fillId="2" borderId="5" xfId="0" applyFont="1" applyFill="1" applyBorder="1"/>
    <xf numFmtId="0" fontId="1" fillId="2" borderId="6" xfId="0" applyFont="1" applyFill="1" applyBorder="1" applyAlignment="1">
      <alignment horizontal="center"/>
    </xf>
    <xf numFmtId="0" fontId="22" fillId="2" borderId="0" xfId="2" applyFill="1" applyBorder="1"/>
    <xf numFmtId="0" fontId="3" fillId="2" borderId="28" xfId="0" applyFont="1" applyFill="1" applyBorder="1"/>
    <xf numFmtId="0" fontId="26" fillId="2" borderId="0" xfId="0" applyFont="1" applyFill="1" applyBorder="1" applyAlignment="1">
      <alignment vertical="center"/>
    </xf>
    <xf numFmtId="0" fontId="25" fillId="2" borderId="2" xfId="0" applyFont="1" applyFill="1" applyBorder="1" applyAlignment="1">
      <alignment horizontal="left" vertical="top" readingOrder="1"/>
    </xf>
    <xf numFmtId="0" fontId="26" fillId="2" borderId="3" xfId="0" applyFont="1" applyFill="1" applyBorder="1" applyAlignment="1">
      <alignment vertical="center"/>
    </xf>
    <xf numFmtId="0" fontId="23" fillId="2" borderId="6" xfId="0" applyFont="1" applyFill="1" applyBorder="1" applyAlignment="1">
      <alignment vertical="center" wrapText="1"/>
    </xf>
    <xf numFmtId="0" fontId="28" fillId="2" borderId="2" xfId="0" applyFont="1" applyFill="1" applyBorder="1" applyAlignment="1">
      <alignment horizontal="left" vertical="top" readingOrder="1"/>
    </xf>
    <xf numFmtId="0" fontId="29" fillId="2" borderId="3" xfId="0" applyFont="1" applyFill="1" applyBorder="1" applyAlignment="1">
      <alignment vertical="center"/>
    </xf>
    <xf numFmtId="0" fontId="29" fillId="2" borderId="0" xfId="0" applyFont="1" applyFill="1" applyBorder="1" applyAlignment="1">
      <alignment vertical="center"/>
    </xf>
    <xf numFmtId="0" fontId="30" fillId="2" borderId="3" xfId="0" applyFont="1" applyFill="1" applyBorder="1" applyAlignment="1">
      <alignment vertical="center"/>
    </xf>
    <xf numFmtId="0" fontId="27" fillId="2" borderId="3" xfId="0" applyFont="1" applyFill="1" applyBorder="1"/>
    <xf numFmtId="0" fontId="25" fillId="2" borderId="5" xfId="0" applyFont="1" applyFill="1" applyBorder="1" applyAlignment="1">
      <alignment horizontal="left" vertical="top" readingOrder="1"/>
    </xf>
    <xf numFmtId="0" fontId="28" fillId="2" borderId="5" xfId="0" applyFont="1" applyFill="1" applyBorder="1" applyAlignment="1">
      <alignment horizontal="left" vertical="top" readingOrder="1"/>
    </xf>
    <xf numFmtId="0" fontId="28" fillId="2" borderId="7" xfId="0" applyFont="1" applyFill="1" applyBorder="1" applyAlignment="1">
      <alignment horizontal="left" vertical="top" readingOrder="1"/>
    </xf>
    <xf numFmtId="0" fontId="29" fillId="2" borderId="8" xfId="0" applyFont="1" applyFill="1" applyBorder="1" applyAlignment="1">
      <alignment vertical="center"/>
    </xf>
    <xf numFmtId="0" fontId="28" fillId="2" borderId="21" xfId="0" applyFont="1" applyFill="1" applyBorder="1" applyAlignment="1">
      <alignment horizontal="left" vertical="top" readingOrder="1"/>
    </xf>
    <xf numFmtId="0" fontId="29" fillId="2" borderId="22" xfId="0" applyFont="1" applyFill="1" applyBorder="1" applyAlignment="1">
      <alignment vertical="center"/>
    </xf>
    <xf numFmtId="0" fontId="0" fillId="2" borderId="22" xfId="0" applyFill="1" applyBorder="1"/>
    <xf numFmtId="0" fontId="16" fillId="2" borderId="5" xfId="0" applyFont="1" applyFill="1" applyBorder="1" applyAlignment="1">
      <alignment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1</xdr:row>
      <xdr:rowOff>171450</xdr:rowOff>
    </xdr:from>
    <xdr:to>
      <xdr:col>23</xdr:col>
      <xdr:colOff>133350</xdr:colOff>
      <xdr:row>23</xdr:row>
      <xdr:rowOff>158202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18A0DFA-1A44-46E1-B064-F22AB003D53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9768" t="25264" r="15803" b="10406"/>
        <a:stretch/>
      </xdr:blipFill>
      <xdr:spPr>
        <a:xfrm>
          <a:off x="400050" y="361950"/>
          <a:ext cx="13754100" cy="7721052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4243917</xdr:colOff>
      <xdr:row>4</xdr:row>
      <xdr:rowOff>42333</xdr:rowOff>
    </xdr:from>
    <xdr:to>
      <xdr:col>5</xdr:col>
      <xdr:colOff>5066948</xdr:colOff>
      <xdr:row>7</xdr:row>
      <xdr:rowOff>86342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1CA6E49-11B3-45A2-8A5A-73155613E2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975167" y="1206500"/>
          <a:ext cx="823031" cy="7742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9110049</xdr:colOff>
      <xdr:row>10</xdr:row>
      <xdr:rowOff>56584</xdr:rowOff>
    </xdr:from>
    <xdr:to>
      <xdr:col>3</xdr:col>
      <xdr:colOff>9933080</xdr:colOff>
      <xdr:row>13</xdr:row>
      <xdr:rowOff>66957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5CADE49-FFB8-4E21-8B72-D842341FD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65940" y="2235074"/>
          <a:ext cx="823031" cy="7742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7505700</xdr:colOff>
      <xdr:row>2</xdr:row>
      <xdr:rowOff>38100</xdr:rowOff>
    </xdr:from>
    <xdr:to>
      <xdr:col>2</xdr:col>
      <xdr:colOff>8328731</xdr:colOff>
      <xdr:row>5</xdr:row>
      <xdr:rowOff>88459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93CFFD7-D08D-418B-B391-1895AF1262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91600" y="647700"/>
          <a:ext cx="823031" cy="77425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7496175</xdr:colOff>
      <xdr:row>2</xdr:row>
      <xdr:rowOff>47625</xdr:rowOff>
    </xdr:from>
    <xdr:to>
      <xdr:col>3</xdr:col>
      <xdr:colOff>8319206</xdr:colOff>
      <xdr:row>6</xdr:row>
      <xdr:rowOff>2734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6A8D11D-DEC2-4F37-B1F2-F7F9C039A0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01200" y="685800"/>
          <a:ext cx="823031" cy="77425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571500</xdr:colOff>
      <xdr:row>2</xdr:row>
      <xdr:rowOff>57150</xdr:rowOff>
    </xdr:from>
    <xdr:to>
      <xdr:col>3</xdr:col>
      <xdr:colOff>1394531</xdr:colOff>
      <xdr:row>6</xdr:row>
      <xdr:rowOff>12259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F2AECBB-BC28-4F7A-9BC6-FF33B26B60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34925" y="685800"/>
          <a:ext cx="823031" cy="7742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repairpal.com/toyota-corolla-2003/problems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8058D-4703-40ED-82C6-D8F0DA1BF169}">
  <sheetPr>
    <pageSetUpPr fitToPage="1"/>
  </sheetPr>
  <dimension ref="Y2:AK23"/>
  <sheetViews>
    <sheetView tabSelected="1" zoomScale="50" zoomScaleNormal="50" workbookViewId="0"/>
  </sheetViews>
  <sheetFormatPr defaultRowHeight="15" x14ac:dyDescent="0.25"/>
  <cols>
    <col min="1" max="36" width="9.140625" style="5"/>
    <col min="37" max="37" width="46.28515625" style="5" customWidth="1"/>
    <col min="38" max="16384" width="9.140625" style="5"/>
  </cols>
  <sheetData>
    <row r="2" spans="25:37" ht="28.5" x14ac:dyDescent="0.25">
      <c r="Y2" s="123" t="s">
        <v>300</v>
      </c>
    </row>
    <row r="4" spans="25:37" ht="15.75" thickBot="1" x14ac:dyDescent="0.3"/>
    <row r="5" spans="25:37" ht="28.5" x14ac:dyDescent="0.45">
      <c r="Y5" s="124" t="s">
        <v>158</v>
      </c>
      <c r="Z5" s="125" t="s">
        <v>5</v>
      </c>
      <c r="AA5" s="131"/>
      <c r="AB5" s="23"/>
      <c r="AC5" s="23"/>
      <c r="AD5" s="23"/>
      <c r="AE5" s="23"/>
      <c r="AF5" s="23"/>
      <c r="AG5" s="23"/>
      <c r="AH5" s="23"/>
      <c r="AI5" s="23"/>
      <c r="AJ5" s="23"/>
      <c r="AK5" s="24"/>
    </row>
    <row r="6" spans="25:37" ht="28.5" x14ac:dyDescent="0.25">
      <c r="Y6" s="132" t="s">
        <v>158</v>
      </c>
      <c r="Z6" s="123" t="s">
        <v>290</v>
      </c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26"/>
    </row>
    <row r="7" spans="25:37" ht="28.5" x14ac:dyDescent="0.25">
      <c r="Y7" s="133" t="s">
        <v>158</v>
      </c>
      <c r="Z7" s="129" t="s">
        <v>213</v>
      </c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26"/>
    </row>
    <row r="8" spans="25:37" ht="28.5" x14ac:dyDescent="0.25">
      <c r="Y8" s="133" t="s">
        <v>158</v>
      </c>
      <c r="Z8" s="129" t="s">
        <v>291</v>
      </c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26"/>
    </row>
    <row r="9" spans="25:37" ht="28.5" x14ac:dyDescent="0.25">
      <c r="Y9" s="133" t="s">
        <v>158</v>
      </c>
      <c r="Z9" s="129" t="s">
        <v>13</v>
      </c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26"/>
    </row>
    <row r="10" spans="25:37" ht="29.25" thickBot="1" x14ac:dyDescent="0.3">
      <c r="Y10" s="134" t="s">
        <v>158</v>
      </c>
      <c r="Z10" s="135" t="s">
        <v>277</v>
      </c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2"/>
    </row>
    <row r="11" spans="25:37" ht="28.5" x14ac:dyDescent="0.25">
      <c r="Y11" s="127" t="s">
        <v>158</v>
      </c>
      <c r="Z11" s="128" t="s">
        <v>39</v>
      </c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4"/>
    </row>
    <row r="12" spans="25:37" ht="28.5" x14ac:dyDescent="0.25">
      <c r="Y12" s="133" t="s">
        <v>158</v>
      </c>
      <c r="Z12" s="129" t="s">
        <v>41</v>
      </c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26"/>
    </row>
    <row r="13" spans="25:37" ht="29.25" thickBot="1" x14ac:dyDescent="0.3">
      <c r="Y13" s="134" t="s">
        <v>158</v>
      </c>
      <c r="Z13" s="135" t="s">
        <v>63</v>
      </c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2"/>
    </row>
    <row r="14" spans="25:37" ht="28.5" x14ac:dyDescent="0.25">
      <c r="Y14" s="127" t="s">
        <v>158</v>
      </c>
      <c r="Z14" s="128" t="s">
        <v>292</v>
      </c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4"/>
    </row>
    <row r="15" spans="25:37" ht="28.5" x14ac:dyDescent="0.25">
      <c r="Y15" s="133" t="s">
        <v>158</v>
      </c>
      <c r="Z15" s="129" t="s">
        <v>293</v>
      </c>
      <c r="AA15" s="15"/>
      <c r="AB15" s="133"/>
      <c r="AC15" s="15"/>
      <c r="AD15" s="15"/>
      <c r="AE15" s="15"/>
      <c r="AF15" s="15"/>
      <c r="AG15" s="15"/>
      <c r="AH15" s="15"/>
      <c r="AI15" s="15"/>
      <c r="AJ15" s="15"/>
      <c r="AK15" s="26"/>
    </row>
    <row r="16" spans="25:37" ht="28.5" x14ac:dyDescent="0.25">
      <c r="Y16" s="133" t="s">
        <v>158</v>
      </c>
      <c r="Z16" s="129" t="s">
        <v>294</v>
      </c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26"/>
    </row>
    <row r="17" spans="25:37" ht="28.5" x14ac:dyDescent="0.25">
      <c r="Y17" s="133" t="s">
        <v>158</v>
      </c>
      <c r="Z17" s="129" t="s">
        <v>295</v>
      </c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26"/>
    </row>
    <row r="18" spans="25:37" ht="28.5" x14ac:dyDescent="0.25">
      <c r="Y18" s="133" t="s">
        <v>158</v>
      </c>
      <c r="Z18" s="129" t="s">
        <v>296</v>
      </c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26"/>
    </row>
    <row r="19" spans="25:37" ht="29.25" thickBot="1" x14ac:dyDescent="0.3">
      <c r="Y19" s="134" t="s">
        <v>158</v>
      </c>
      <c r="Z19" s="135" t="s">
        <v>297</v>
      </c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2"/>
    </row>
    <row r="20" spans="25:37" ht="28.5" x14ac:dyDescent="0.25">
      <c r="Y20" s="127" t="s">
        <v>158</v>
      </c>
      <c r="Z20" s="128" t="s">
        <v>298</v>
      </c>
      <c r="AA20" s="23"/>
      <c r="AB20" s="127"/>
      <c r="AC20" s="128"/>
      <c r="AD20" s="23"/>
      <c r="AE20" s="23"/>
      <c r="AF20" s="23"/>
      <c r="AG20" s="23"/>
      <c r="AH20" s="23"/>
      <c r="AI20" s="23"/>
      <c r="AJ20" s="23"/>
      <c r="AK20" s="24"/>
    </row>
    <row r="21" spans="25:37" ht="28.5" x14ac:dyDescent="0.25">
      <c r="Y21" s="133" t="s">
        <v>158</v>
      </c>
      <c r="Z21" s="129" t="s">
        <v>83</v>
      </c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26"/>
    </row>
    <row r="22" spans="25:37" ht="29.25" thickBot="1" x14ac:dyDescent="0.3">
      <c r="Y22" s="134" t="s">
        <v>158</v>
      </c>
      <c r="Z22" s="135" t="s">
        <v>303</v>
      </c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2"/>
    </row>
    <row r="23" spans="25:37" ht="29.25" thickBot="1" x14ac:dyDescent="0.3">
      <c r="Y23" s="136" t="s">
        <v>158</v>
      </c>
      <c r="Z23" s="137" t="s">
        <v>299</v>
      </c>
      <c r="AA23" s="138"/>
      <c r="AB23" s="136"/>
      <c r="AC23" s="137"/>
      <c r="AD23" s="138"/>
      <c r="AE23" s="138"/>
      <c r="AF23" s="138"/>
      <c r="AG23" s="138"/>
      <c r="AH23" s="138"/>
      <c r="AI23" s="138"/>
      <c r="AJ23" s="138"/>
      <c r="AK23" s="94"/>
    </row>
  </sheetData>
  <pageMargins left="0" right="0" top="0" bottom="0.5" header="0.3" footer="0.3"/>
  <pageSetup scale="35" orientation="landscape" horizontalDpi="0" verticalDpi="0" r:id="rId1"/>
  <headerFooter>
    <oddFooter>&amp;F</oddFooter>
  </headerFooter>
  <drawing r:id="rId2"/>
  <webPublishItems count="1">
    <webPublishItem id="30620" divId="Buying_USED_Car_public_33020_30620" sourceType="sheet" destinationFile="C:\Users\John\Documents\WEBSITE\DB18_Finding_&amp;_Buying_a_Used_Car_42320\Buying_USED_Car_public_33020_1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BD5D9-055D-40D9-BD64-1ECEC6D69169}">
  <sheetPr>
    <pageSetUpPr fitToPage="1"/>
  </sheetPr>
  <dimension ref="B1:H82"/>
  <sheetViews>
    <sheetView zoomScale="88" zoomScaleNormal="88" workbookViewId="0"/>
  </sheetViews>
  <sheetFormatPr defaultRowHeight="15" x14ac:dyDescent="0.25"/>
  <cols>
    <col min="1" max="1" width="4.7109375" style="5" customWidth="1"/>
    <col min="2" max="2" width="14" style="5" customWidth="1"/>
    <col min="3" max="3" width="17.5703125" style="5" customWidth="1"/>
    <col min="4" max="4" width="22.85546875" style="5" customWidth="1"/>
    <col min="5" max="6" width="76.140625" style="5" customWidth="1"/>
    <col min="7" max="7" width="79.85546875" style="5" bestFit="1" customWidth="1"/>
    <col min="8" max="16384" width="9.140625" style="5"/>
  </cols>
  <sheetData>
    <row r="1" spans="2:8" s="2" customFormat="1" ht="33.75" customHeight="1" x14ac:dyDescent="0.25">
      <c r="B1" s="1" t="s">
        <v>214</v>
      </c>
      <c r="H1" s="3"/>
    </row>
    <row r="2" spans="2:8" ht="18.75" x14ac:dyDescent="0.3">
      <c r="B2" s="4"/>
      <c r="G2" s="6"/>
      <c r="H2" s="7"/>
    </row>
    <row r="3" spans="2:8" ht="18.75" x14ac:dyDescent="0.25">
      <c r="B3" s="8" t="s">
        <v>134</v>
      </c>
      <c r="H3" s="7"/>
    </row>
    <row r="4" spans="2:8" ht="19.5" thickBot="1" x14ac:dyDescent="0.35">
      <c r="B4" s="4"/>
      <c r="C4" s="9"/>
      <c r="H4" s="7"/>
    </row>
    <row r="5" spans="2:8" ht="19.5" thickTop="1" x14ac:dyDescent="0.3">
      <c r="B5" s="10" t="s">
        <v>17</v>
      </c>
      <c r="C5" s="11"/>
      <c r="D5" s="11"/>
      <c r="E5" s="11"/>
      <c r="F5" s="12"/>
      <c r="H5" s="7"/>
    </row>
    <row r="6" spans="2:8" ht="18.75" x14ac:dyDescent="0.3">
      <c r="B6" s="13"/>
      <c r="C6" s="14" t="s">
        <v>267</v>
      </c>
      <c r="D6" s="15"/>
      <c r="E6" s="15"/>
      <c r="F6" s="16"/>
      <c r="G6" s="7"/>
      <c r="H6" s="7"/>
    </row>
    <row r="7" spans="2:8" ht="18.75" x14ac:dyDescent="0.3">
      <c r="B7" s="13"/>
      <c r="C7" s="14" t="s">
        <v>124</v>
      </c>
      <c r="D7" s="15"/>
      <c r="E7" s="15"/>
      <c r="F7" s="16"/>
      <c r="G7" s="7"/>
      <c r="H7" s="7"/>
    </row>
    <row r="8" spans="2:8" ht="18.75" x14ac:dyDescent="0.3">
      <c r="B8" s="13"/>
      <c r="C8" s="14" t="s">
        <v>123</v>
      </c>
      <c r="D8" s="15"/>
      <c r="E8" s="15"/>
      <c r="F8" s="16"/>
      <c r="G8" s="7"/>
      <c r="H8" s="7"/>
    </row>
    <row r="9" spans="2:8" ht="18.75" x14ac:dyDescent="0.3">
      <c r="B9" s="13"/>
      <c r="C9" s="14" t="s">
        <v>177</v>
      </c>
      <c r="D9" s="15"/>
      <c r="E9" s="15"/>
      <c r="F9" s="16"/>
      <c r="G9" s="7"/>
      <c r="H9" s="7"/>
    </row>
    <row r="10" spans="2:8" ht="19.5" thickBot="1" x14ac:dyDescent="0.35">
      <c r="B10" s="17"/>
      <c r="C10" s="18" t="s">
        <v>178</v>
      </c>
      <c r="D10" s="19"/>
      <c r="E10" s="19"/>
      <c r="F10" s="20"/>
      <c r="G10" s="7"/>
      <c r="H10" s="7"/>
    </row>
    <row r="11" spans="2:8" ht="16.5" thickTop="1" thickBot="1" x14ac:dyDescent="0.3"/>
    <row r="12" spans="2:8" ht="22.5" x14ac:dyDescent="0.25">
      <c r="B12" s="21" t="s">
        <v>158</v>
      </c>
      <c r="C12" s="22" t="s">
        <v>5</v>
      </c>
      <c r="D12" s="23"/>
      <c r="E12" s="23"/>
      <c r="F12" s="24"/>
    </row>
    <row r="13" spans="2:8" x14ac:dyDescent="0.25">
      <c r="B13" s="25"/>
      <c r="C13" s="15" t="s">
        <v>7</v>
      </c>
      <c r="D13" s="15"/>
      <c r="E13" s="15"/>
      <c r="F13" s="26"/>
    </row>
    <row r="14" spans="2:8" x14ac:dyDescent="0.25">
      <c r="B14" s="25"/>
      <c r="C14" s="15"/>
      <c r="D14" s="15"/>
      <c r="E14" s="15"/>
      <c r="F14" s="26"/>
    </row>
    <row r="15" spans="2:8" x14ac:dyDescent="0.25">
      <c r="B15" s="25"/>
      <c r="C15" s="15"/>
      <c r="D15" s="15" t="s">
        <v>270</v>
      </c>
      <c r="E15" s="15"/>
      <c r="F15" s="26"/>
    </row>
    <row r="16" spans="2:8" x14ac:dyDescent="0.25">
      <c r="B16" s="25"/>
      <c r="C16" s="15"/>
      <c r="D16" s="15" t="s">
        <v>10</v>
      </c>
      <c r="E16" s="27">
        <v>3000</v>
      </c>
      <c r="F16" s="26"/>
    </row>
    <row r="17" spans="2:6" x14ac:dyDescent="0.25">
      <c r="B17" s="25"/>
      <c r="C17" s="15"/>
      <c r="D17" s="15" t="s">
        <v>11</v>
      </c>
      <c r="E17" s="15" t="s">
        <v>91</v>
      </c>
      <c r="F17" s="26" t="s">
        <v>132</v>
      </c>
    </row>
    <row r="18" spans="2:6" x14ac:dyDescent="0.25">
      <c r="B18" s="25"/>
      <c r="C18" s="15"/>
      <c r="D18" s="15" t="s">
        <v>6</v>
      </c>
      <c r="E18" s="15" t="s">
        <v>101</v>
      </c>
      <c r="F18" s="26"/>
    </row>
    <row r="19" spans="2:6" x14ac:dyDescent="0.25">
      <c r="B19" s="25"/>
      <c r="C19" s="15"/>
      <c r="D19" s="28" t="s">
        <v>212</v>
      </c>
      <c r="E19" s="28"/>
      <c r="F19" s="26"/>
    </row>
    <row r="20" spans="2:6" x14ac:dyDescent="0.25">
      <c r="B20" s="25"/>
      <c r="C20" s="15"/>
      <c r="D20" s="15"/>
      <c r="E20" s="15"/>
      <c r="F20" s="26"/>
    </row>
    <row r="21" spans="2:6" x14ac:dyDescent="0.25">
      <c r="B21" s="25"/>
      <c r="C21" s="29" t="s">
        <v>211</v>
      </c>
      <c r="D21" s="15"/>
      <c r="E21" s="15"/>
      <c r="F21" s="26"/>
    </row>
    <row r="22" spans="2:6" x14ac:dyDescent="0.25">
      <c r="B22" s="25"/>
      <c r="C22" s="15"/>
      <c r="D22" s="15" t="s">
        <v>268</v>
      </c>
      <c r="E22" s="15"/>
      <c r="F22" s="26"/>
    </row>
    <row r="23" spans="2:6" x14ac:dyDescent="0.25">
      <c r="B23" s="25"/>
      <c r="C23" s="15"/>
      <c r="D23" s="15" t="s">
        <v>269</v>
      </c>
      <c r="E23" s="15"/>
      <c r="F23" s="26"/>
    </row>
    <row r="24" spans="2:6" ht="15.75" thickBot="1" x14ac:dyDescent="0.3">
      <c r="B24" s="30"/>
      <c r="C24" s="31"/>
      <c r="D24" s="31"/>
      <c r="E24" s="31"/>
      <c r="F24" s="32"/>
    </row>
    <row r="25" spans="2:6" ht="15.75" thickBot="1" x14ac:dyDescent="0.3">
      <c r="B25" s="15"/>
      <c r="C25" s="15"/>
      <c r="D25" s="15"/>
      <c r="E25" s="15"/>
      <c r="F25" s="15"/>
    </row>
    <row r="26" spans="2:6" ht="22.5" x14ac:dyDescent="0.25">
      <c r="B26" s="21" t="s">
        <v>158</v>
      </c>
      <c r="C26" s="22" t="s">
        <v>290</v>
      </c>
      <c r="D26" s="33" t="s">
        <v>90</v>
      </c>
      <c r="E26" s="34" t="s">
        <v>271</v>
      </c>
      <c r="F26" s="24"/>
    </row>
    <row r="27" spans="2:6" ht="21.75" customHeight="1" x14ac:dyDescent="0.25">
      <c r="B27" s="25"/>
      <c r="C27" s="15"/>
      <c r="D27" s="42" t="s">
        <v>88</v>
      </c>
      <c r="E27" s="42" t="s">
        <v>92</v>
      </c>
      <c r="F27" s="73"/>
    </row>
    <row r="28" spans="2:6" ht="24" x14ac:dyDescent="0.25">
      <c r="B28" s="25"/>
      <c r="C28" s="15"/>
      <c r="D28" s="42" t="s">
        <v>89</v>
      </c>
      <c r="E28" s="42" t="s">
        <v>93</v>
      </c>
      <c r="F28" s="126" t="s">
        <v>272</v>
      </c>
    </row>
    <row r="29" spans="2:6" x14ac:dyDescent="0.25">
      <c r="B29" s="25"/>
      <c r="C29" s="15"/>
      <c r="D29" s="15" t="s">
        <v>133</v>
      </c>
      <c r="E29" s="15"/>
      <c r="F29" s="26"/>
    </row>
    <row r="30" spans="2:6" ht="15.75" thickBot="1" x14ac:dyDescent="0.3">
      <c r="B30" s="30"/>
      <c r="C30" s="31"/>
      <c r="D30" s="31"/>
      <c r="E30" s="31"/>
      <c r="F30" s="32"/>
    </row>
    <row r="31" spans="2:6" ht="15.75" thickBot="1" x14ac:dyDescent="0.3">
      <c r="B31" s="15"/>
      <c r="C31" s="15"/>
      <c r="D31" s="15"/>
      <c r="E31" s="15"/>
      <c r="F31" s="15"/>
    </row>
    <row r="32" spans="2:6" ht="22.5" x14ac:dyDescent="0.25">
      <c r="B32" s="21" t="s">
        <v>158</v>
      </c>
      <c r="C32" s="130" t="s">
        <v>213</v>
      </c>
      <c r="D32" s="35"/>
      <c r="E32" s="23"/>
      <c r="F32" s="24"/>
    </row>
    <row r="33" spans="2:7" x14ac:dyDescent="0.25">
      <c r="B33" s="25"/>
      <c r="C33" s="15"/>
      <c r="D33" s="15" t="s">
        <v>108</v>
      </c>
      <c r="E33" s="15"/>
      <c r="F33" s="26"/>
    </row>
    <row r="34" spans="2:7" x14ac:dyDescent="0.25">
      <c r="B34" s="25"/>
      <c r="C34" s="15"/>
      <c r="D34" s="15" t="s">
        <v>109</v>
      </c>
      <c r="E34" s="15"/>
      <c r="F34" s="26"/>
    </row>
    <row r="35" spans="2:7" x14ac:dyDescent="0.25">
      <c r="B35" s="25"/>
      <c r="C35" s="15"/>
      <c r="D35" s="15" t="s">
        <v>112</v>
      </c>
      <c r="E35" s="15"/>
      <c r="F35" s="26"/>
    </row>
    <row r="36" spans="2:7" x14ac:dyDescent="0.25">
      <c r="B36" s="25"/>
      <c r="C36" s="15"/>
      <c r="D36" s="15" t="s">
        <v>111</v>
      </c>
      <c r="E36" s="15" t="s">
        <v>110</v>
      </c>
      <c r="F36" s="26"/>
    </row>
    <row r="37" spans="2:7" ht="15.75" thickBot="1" x14ac:dyDescent="0.3">
      <c r="B37" s="30"/>
      <c r="C37" s="31"/>
      <c r="D37" s="31"/>
      <c r="E37" s="31"/>
      <c r="F37" s="32"/>
    </row>
    <row r="38" spans="2:7" ht="15.75" thickBot="1" x14ac:dyDescent="0.3">
      <c r="B38" s="15"/>
      <c r="C38" s="15"/>
      <c r="D38" s="15"/>
      <c r="E38" s="15"/>
      <c r="F38" s="15"/>
    </row>
    <row r="39" spans="2:7" ht="22.5" x14ac:dyDescent="0.25">
      <c r="B39" s="21" t="s">
        <v>158</v>
      </c>
      <c r="C39" s="130" t="s">
        <v>291</v>
      </c>
      <c r="D39" s="35"/>
      <c r="E39" s="36" t="s">
        <v>136</v>
      </c>
      <c r="F39" s="37"/>
    </row>
    <row r="40" spans="2:7" x14ac:dyDescent="0.25">
      <c r="B40" s="25"/>
      <c r="C40" s="29"/>
      <c r="D40" s="29"/>
      <c r="E40" s="38"/>
      <c r="F40" s="39"/>
    </row>
    <row r="41" spans="2:7" ht="15.75" x14ac:dyDescent="0.25">
      <c r="B41" s="25"/>
      <c r="C41" s="15"/>
      <c r="D41" s="15"/>
      <c r="E41" s="40" t="s">
        <v>8</v>
      </c>
      <c r="F41" s="41" t="s">
        <v>9</v>
      </c>
      <c r="G41" s="15"/>
    </row>
    <row r="42" spans="2:7" ht="31.5" customHeight="1" x14ac:dyDescent="0.25">
      <c r="B42" s="25"/>
      <c r="C42" s="15"/>
      <c r="D42" s="42" t="s">
        <v>98</v>
      </c>
      <c r="E42" s="38" t="s">
        <v>179</v>
      </c>
      <c r="F42" s="39" t="s">
        <v>180</v>
      </c>
      <c r="G42" s="15"/>
    </row>
    <row r="43" spans="2:7" ht="31.5" customHeight="1" x14ac:dyDescent="0.25">
      <c r="B43" s="25"/>
      <c r="C43" s="15"/>
      <c r="D43" s="42" t="s">
        <v>185</v>
      </c>
      <c r="E43" s="38"/>
      <c r="F43" s="39" t="s">
        <v>181</v>
      </c>
      <c r="G43" s="15"/>
    </row>
    <row r="44" spans="2:7" ht="31.5" customHeight="1" x14ac:dyDescent="0.25">
      <c r="B44" s="25"/>
      <c r="C44" s="15"/>
      <c r="D44" s="42" t="s">
        <v>103</v>
      </c>
      <c r="E44" s="43" t="s">
        <v>182</v>
      </c>
      <c r="F44" s="39" t="s">
        <v>183</v>
      </c>
      <c r="G44" s="15"/>
    </row>
    <row r="45" spans="2:7" ht="31.5" customHeight="1" x14ac:dyDescent="0.25">
      <c r="B45" s="25"/>
      <c r="C45" s="15"/>
      <c r="D45" s="42" t="s">
        <v>0</v>
      </c>
      <c r="E45" s="43" t="s">
        <v>186</v>
      </c>
      <c r="F45" s="39" t="s">
        <v>184</v>
      </c>
      <c r="G45" s="15"/>
    </row>
    <row r="46" spans="2:7" ht="31.5" customHeight="1" x14ac:dyDescent="0.25">
      <c r="B46" s="25"/>
      <c r="C46" s="15"/>
      <c r="D46" s="42" t="s">
        <v>102</v>
      </c>
      <c r="E46" s="38" t="s">
        <v>107</v>
      </c>
      <c r="F46" s="39"/>
      <c r="G46" s="15"/>
    </row>
    <row r="47" spans="2:7" ht="31.5" customHeight="1" x14ac:dyDescent="0.25">
      <c r="B47" s="25"/>
      <c r="C47" s="15"/>
      <c r="D47" s="42" t="s">
        <v>131</v>
      </c>
      <c r="E47" s="38"/>
      <c r="F47" s="39" t="s">
        <v>187</v>
      </c>
      <c r="G47" s="15"/>
    </row>
    <row r="48" spans="2:7" ht="31.5" customHeight="1" x14ac:dyDescent="0.25">
      <c r="B48" s="25"/>
      <c r="C48" s="15"/>
      <c r="D48" s="42" t="s">
        <v>104</v>
      </c>
      <c r="E48" s="38" t="s">
        <v>273</v>
      </c>
      <c r="F48" s="44" t="s">
        <v>188</v>
      </c>
      <c r="G48" s="15"/>
    </row>
    <row r="49" spans="2:7" ht="31.5" customHeight="1" x14ac:dyDescent="0.25">
      <c r="B49" s="25"/>
      <c r="C49" s="15"/>
      <c r="D49" s="42" t="s">
        <v>106</v>
      </c>
      <c r="E49" s="38"/>
      <c r="F49" s="39" t="s">
        <v>130</v>
      </c>
      <c r="G49" s="15"/>
    </row>
    <row r="50" spans="2:7" ht="30" x14ac:dyDescent="0.25">
      <c r="B50" s="25"/>
      <c r="C50" s="15"/>
      <c r="D50" s="45" t="s">
        <v>1</v>
      </c>
      <c r="E50" s="38" t="s">
        <v>189</v>
      </c>
      <c r="F50" s="39"/>
      <c r="G50" s="15"/>
    </row>
    <row r="51" spans="2:7" ht="31.5" customHeight="1" x14ac:dyDescent="0.25">
      <c r="B51" s="25"/>
      <c r="C51" s="15"/>
      <c r="D51" s="42" t="s">
        <v>2</v>
      </c>
      <c r="E51" s="38" t="s">
        <v>190</v>
      </c>
      <c r="F51" s="39" t="s">
        <v>191</v>
      </c>
      <c r="G51" s="15"/>
    </row>
    <row r="52" spans="2:7" ht="31.5" customHeight="1" x14ac:dyDescent="0.25">
      <c r="B52" s="25"/>
      <c r="C52" s="15"/>
      <c r="D52" s="42" t="s">
        <v>120</v>
      </c>
      <c r="E52" s="38" t="s">
        <v>121</v>
      </c>
      <c r="F52" s="39"/>
      <c r="G52" s="42"/>
    </row>
    <row r="53" spans="2:7" ht="31.5" customHeight="1" x14ac:dyDescent="0.25">
      <c r="B53" s="25"/>
      <c r="C53" s="15"/>
      <c r="D53" s="42" t="s">
        <v>3</v>
      </c>
      <c r="E53" s="38" t="s">
        <v>192</v>
      </c>
      <c r="F53" s="39" t="s">
        <v>193</v>
      </c>
      <c r="G53" s="42"/>
    </row>
    <row r="54" spans="2:7" ht="31.5" customHeight="1" x14ac:dyDescent="0.25">
      <c r="B54" s="25"/>
      <c r="C54" s="15"/>
      <c r="D54" s="42" t="s">
        <v>96</v>
      </c>
      <c r="E54" s="38"/>
      <c r="F54" s="39" t="s">
        <v>194</v>
      </c>
      <c r="G54" s="42"/>
    </row>
    <row r="55" spans="2:7" ht="31.5" customHeight="1" x14ac:dyDescent="0.25">
      <c r="B55" s="25"/>
      <c r="C55" s="15"/>
      <c r="D55" s="42" t="s">
        <v>105</v>
      </c>
      <c r="E55" s="38"/>
      <c r="F55" s="39"/>
      <c r="G55" s="42"/>
    </row>
    <row r="56" spans="2:7" ht="31.5" customHeight="1" x14ac:dyDescent="0.25">
      <c r="B56" s="25"/>
      <c r="C56" s="15"/>
      <c r="D56" s="42" t="s">
        <v>4</v>
      </c>
      <c r="E56" s="38"/>
      <c r="F56" s="39" t="s">
        <v>195</v>
      </c>
      <c r="G56" s="42"/>
    </row>
    <row r="57" spans="2:7" ht="31.5" customHeight="1" x14ac:dyDescent="0.25">
      <c r="B57" s="25"/>
      <c r="C57" s="15"/>
      <c r="D57" s="42" t="s">
        <v>95</v>
      </c>
      <c r="E57" s="38"/>
      <c r="F57" s="39" t="s">
        <v>196</v>
      </c>
      <c r="G57" s="42"/>
    </row>
    <row r="58" spans="2:7" ht="31.5" customHeight="1" x14ac:dyDescent="0.25">
      <c r="B58" s="25"/>
      <c r="C58" s="15"/>
      <c r="D58" s="42" t="s">
        <v>97</v>
      </c>
      <c r="E58" s="38"/>
      <c r="F58" s="39" t="s">
        <v>198</v>
      </c>
      <c r="G58" s="42"/>
    </row>
    <row r="59" spans="2:7" ht="31.5" customHeight="1" x14ac:dyDescent="0.25">
      <c r="B59" s="25"/>
      <c r="C59" s="15"/>
      <c r="D59" s="42" t="s">
        <v>12</v>
      </c>
      <c r="E59" s="38" t="s">
        <v>197</v>
      </c>
      <c r="F59" s="39" t="s">
        <v>199</v>
      </c>
      <c r="G59" s="42"/>
    </row>
    <row r="60" spans="2:7" ht="31.5" customHeight="1" x14ac:dyDescent="0.25">
      <c r="B60" s="25"/>
      <c r="C60" s="15"/>
      <c r="D60" s="42" t="s">
        <v>94</v>
      </c>
      <c r="E60" s="38" t="s">
        <v>200</v>
      </c>
      <c r="F60" s="39" t="s">
        <v>201</v>
      </c>
      <c r="G60" s="42"/>
    </row>
    <row r="61" spans="2:7" ht="15.75" thickBot="1" x14ac:dyDescent="0.3">
      <c r="B61" s="30"/>
      <c r="C61" s="31"/>
      <c r="D61" s="31"/>
      <c r="E61" s="31"/>
      <c r="F61" s="32"/>
    </row>
    <row r="62" spans="2:7" ht="15.75" thickBot="1" x14ac:dyDescent="0.3">
      <c r="B62" s="15"/>
      <c r="C62" s="15"/>
      <c r="D62" s="15"/>
      <c r="E62" s="15"/>
      <c r="F62" s="15"/>
    </row>
    <row r="63" spans="2:7" ht="22.5" x14ac:dyDescent="0.25">
      <c r="B63" s="21" t="s">
        <v>158</v>
      </c>
      <c r="C63" s="46" t="s">
        <v>13</v>
      </c>
      <c r="D63" s="47"/>
      <c r="E63" s="48" t="s">
        <v>8</v>
      </c>
      <c r="F63" s="49" t="s">
        <v>9</v>
      </c>
    </row>
    <row r="64" spans="2:7" ht="15.75" thickBot="1" x14ac:dyDescent="0.3">
      <c r="B64" s="25"/>
      <c r="C64" s="15"/>
      <c r="D64" s="15"/>
      <c r="E64" s="50"/>
      <c r="F64" s="51"/>
    </row>
    <row r="65" spans="2:6" ht="30.75" customHeight="1" x14ac:dyDescent="0.25">
      <c r="B65" s="25"/>
      <c r="C65" s="15"/>
      <c r="D65" s="52" t="s">
        <v>14</v>
      </c>
      <c r="E65" s="53" t="s">
        <v>202</v>
      </c>
      <c r="F65" s="54" t="s">
        <v>203</v>
      </c>
    </row>
    <row r="66" spans="2:6" ht="30.75" customHeight="1" x14ac:dyDescent="0.25">
      <c r="B66" s="25"/>
      <c r="C66" s="15"/>
      <c r="D66" s="55"/>
      <c r="E66" s="56" t="s">
        <v>127</v>
      </c>
      <c r="F66" s="57" t="s">
        <v>204</v>
      </c>
    </row>
    <row r="67" spans="2:6" ht="30.75" customHeight="1" x14ac:dyDescent="0.25">
      <c r="B67" s="25"/>
      <c r="C67" s="15"/>
      <c r="D67" s="55"/>
      <c r="E67" s="58" t="s">
        <v>128</v>
      </c>
      <c r="F67" s="59" t="s">
        <v>122</v>
      </c>
    </row>
    <row r="68" spans="2:6" ht="30.75" customHeight="1" thickBot="1" x14ac:dyDescent="0.3">
      <c r="B68" s="25"/>
      <c r="C68" s="15"/>
      <c r="D68" s="60"/>
      <c r="E68" s="61"/>
      <c r="F68" s="62"/>
    </row>
    <row r="69" spans="2:6" ht="30.75" customHeight="1" x14ac:dyDescent="0.25">
      <c r="B69" s="25"/>
      <c r="C69" s="15"/>
      <c r="D69" s="52" t="s">
        <v>15</v>
      </c>
      <c r="E69" s="63" t="s">
        <v>205</v>
      </c>
      <c r="F69" s="54" t="s">
        <v>207</v>
      </c>
    </row>
    <row r="70" spans="2:6" ht="30.75" customHeight="1" x14ac:dyDescent="0.25">
      <c r="B70" s="25"/>
      <c r="C70" s="15"/>
      <c r="D70" s="64"/>
      <c r="E70" s="56" t="s">
        <v>206</v>
      </c>
      <c r="F70" s="57" t="s">
        <v>137</v>
      </c>
    </row>
    <row r="71" spans="2:6" ht="30.75" customHeight="1" thickBot="1" x14ac:dyDescent="0.3">
      <c r="B71" s="30"/>
      <c r="C71" s="31"/>
      <c r="D71" s="122"/>
      <c r="E71" s="61"/>
      <c r="F71" s="62" t="s">
        <v>138</v>
      </c>
    </row>
    <row r="72" spans="2:6" ht="15.75" thickBot="1" x14ac:dyDescent="0.3"/>
    <row r="73" spans="2:6" ht="22.5" x14ac:dyDescent="0.25">
      <c r="B73" s="21" t="s">
        <v>158</v>
      </c>
      <c r="C73" s="46" t="s">
        <v>277</v>
      </c>
      <c r="D73" s="47"/>
      <c r="E73" s="23"/>
      <c r="F73" s="24"/>
    </row>
    <row r="74" spans="2:6" x14ac:dyDescent="0.25">
      <c r="B74" s="25"/>
      <c r="C74" s="15"/>
      <c r="D74" s="15" t="s">
        <v>278</v>
      </c>
      <c r="E74" s="15"/>
      <c r="F74" s="26"/>
    </row>
    <row r="75" spans="2:6" x14ac:dyDescent="0.25">
      <c r="B75" s="25"/>
      <c r="C75" s="15"/>
      <c r="D75" s="15" t="s">
        <v>281</v>
      </c>
      <c r="E75" s="15"/>
      <c r="F75" s="26"/>
    </row>
    <row r="76" spans="2:6" x14ac:dyDescent="0.25">
      <c r="B76" s="25"/>
      <c r="C76" s="15"/>
      <c r="D76" s="15" t="s">
        <v>279</v>
      </c>
      <c r="E76" s="15"/>
      <c r="F76" s="26"/>
    </row>
    <row r="77" spans="2:6" x14ac:dyDescent="0.25">
      <c r="B77" s="25"/>
      <c r="C77" s="15"/>
      <c r="D77" s="15"/>
      <c r="E77" s="121" t="s">
        <v>280</v>
      </c>
      <c r="F77" s="26"/>
    </row>
    <row r="78" spans="2:6" x14ac:dyDescent="0.25">
      <c r="B78" s="25"/>
      <c r="C78" s="15"/>
      <c r="D78" s="15"/>
      <c r="E78" s="15" t="s">
        <v>284</v>
      </c>
      <c r="F78" s="26"/>
    </row>
    <row r="79" spans="2:6" x14ac:dyDescent="0.25">
      <c r="B79" s="25"/>
      <c r="C79" s="15"/>
      <c r="D79" s="15"/>
      <c r="E79" s="15" t="s">
        <v>283</v>
      </c>
      <c r="F79" s="26"/>
    </row>
    <row r="80" spans="2:6" x14ac:dyDescent="0.25">
      <c r="B80" s="25"/>
      <c r="C80" s="15"/>
      <c r="D80" s="15"/>
      <c r="E80" s="15" t="s">
        <v>282</v>
      </c>
      <c r="F80" s="26"/>
    </row>
    <row r="81" spans="2:6" x14ac:dyDescent="0.25">
      <c r="B81" s="25"/>
      <c r="C81" s="15"/>
      <c r="D81" s="15"/>
      <c r="E81" s="15" t="s">
        <v>285</v>
      </c>
      <c r="F81" s="26"/>
    </row>
    <row r="82" spans="2:6" ht="15.75" thickBot="1" x14ac:dyDescent="0.3">
      <c r="B82" s="30"/>
      <c r="C82" s="31"/>
      <c r="D82" s="31"/>
      <c r="E82" s="31"/>
      <c r="F82" s="32"/>
    </row>
  </sheetData>
  <hyperlinks>
    <hyperlink ref="E77" r:id="rId1" xr:uid="{D0D8A8D3-0895-4EA2-84BD-3391AEB43F67}"/>
  </hyperlinks>
  <printOptions horizontalCentered="1" verticalCentered="1"/>
  <pageMargins left="0" right="0" top="0" bottom="0.5" header="0.3" footer="0.3"/>
  <pageSetup scale="45" fitToHeight="2" orientation="landscape" horizontalDpi="0" verticalDpi="0" r:id="rId2"/>
  <headerFooter>
    <oddFooter>&amp;F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31664-CEA9-4F69-8EB6-40A051C18A02}">
  <sheetPr>
    <pageSetUpPr fitToPage="1"/>
  </sheetPr>
  <dimension ref="B1:H112"/>
  <sheetViews>
    <sheetView zoomScale="101" workbookViewId="0"/>
  </sheetViews>
  <sheetFormatPr defaultRowHeight="15" x14ac:dyDescent="0.25"/>
  <cols>
    <col min="1" max="1" width="9.140625" style="5"/>
    <col min="2" max="2" width="10.42578125" style="5" customWidth="1"/>
    <col min="3" max="3" width="11.140625" style="5" customWidth="1"/>
    <col min="4" max="4" width="149.85546875" style="5" bestFit="1" customWidth="1"/>
    <col min="5" max="16384" width="9.140625" style="5"/>
  </cols>
  <sheetData>
    <row r="1" spans="2:8" s="1" customFormat="1" ht="33.75" customHeight="1" x14ac:dyDescent="0.25">
      <c r="B1" s="1" t="s">
        <v>16</v>
      </c>
      <c r="H1" s="3"/>
    </row>
    <row r="3" spans="2:8" ht="18.75" x14ac:dyDescent="0.25">
      <c r="C3" s="65" t="s">
        <v>162</v>
      </c>
    </row>
    <row r="4" spans="2:8" x14ac:dyDescent="0.25">
      <c r="C4" s="5" t="s">
        <v>208</v>
      </c>
    </row>
    <row r="5" spans="2:8" x14ac:dyDescent="0.25">
      <c r="C5" s="5" t="s">
        <v>209</v>
      </c>
    </row>
    <row r="6" spans="2:8" x14ac:dyDescent="0.25">
      <c r="C6" s="5" t="s">
        <v>163</v>
      </c>
    </row>
    <row r="7" spans="2:8" x14ac:dyDescent="0.25">
      <c r="C7" s="5" t="s">
        <v>164</v>
      </c>
    </row>
    <row r="8" spans="2:8" x14ac:dyDescent="0.25">
      <c r="C8" s="5" t="s">
        <v>166</v>
      </c>
    </row>
    <row r="9" spans="2:8" x14ac:dyDescent="0.25">
      <c r="C9" s="5" t="s">
        <v>165</v>
      </c>
    </row>
    <row r="10" spans="2:8" ht="15.75" thickBot="1" x14ac:dyDescent="0.3"/>
    <row r="11" spans="2:8" ht="23.25" thickTop="1" x14ac:dyDescent="0.3">
      <c r="B11" s="10" t="s">
        <v>17</v>
      </c>
      <c r="C11" s="11"/>
      <c r="D11" s="12"/>
      <c r="E11" s="66" t="s">
        <v>135</v>
      </c>
    </row>
    <row r="12" spans="2:8" ht="18.75" x14ac:dyDescent="0.3">
      <c r="B12" s="13"/>
      <c r="C12" s="14"/>
      <c r="D12" s="16"/>
    </row>
    <row r="13" spans="2:8" ht="18.75" x14ac:dyDescent="0.3">
      <c r="B13" s="13"/>
      <c r="C13" s="14" t="s">
        <v>18</v>
      </c>
      <c r="D13" s="16"/>
    </row>
    <row r="14" spans="2:8" ht="18.75" x14ac:dyDescent="0.3">
      <c r="B14" s="13"/>
      <c r="C14" s="14" t="s">
        <v>19</v>
      </c>
      <c r="D14" s="16"/>
    </row>
    <row r="15" spans="2:8" ht="18.75" x14ac:dyDescent="0.3">
      <c r="B15" s="13"/>
      <c r="C15" s="14" t="s">
        <v>210</v>
      </c>
      <c r="D15" s="16"/>
    </row>
    <row r="16" spans="2:8" ht="15.75" thickBot="1" x14ac:dyDescent="0.3">
      <c r="B16" s="67"/>
      <c r="C16" s="19"/>
      <c r="D16" s="20"/>
    </row>
    <row r="17" spans="2:4" ht="16.5" thickTop="1" thickBot="1" x14ac:dyDescent="0.3">
      <c r="B17" s="15"/>
      <c r="C17" s="15"/>
      <c r="D17" s="15"/>
    </row>
    <row r="18" spans="2:4" ht="18.75" x14ac:dyDescent="0.3">
      <c r="B18" s="68" t="s">
        <v>39</v>
      </c>
      <c r="C18" s="69"/>
      <c r="D18" s="24"/>
    </row>
    <row r="19" spans="2:4" ht="22.5" x14ac:dyDescent="0.25">
      <c r="B19" s="25"/>
      <c r="C19" s="70" t="s">
        <v>158</v>
      </c>
      <c r="D19" s="71" t="s">
        <v>85</v>
      </c>
    </row>
    <row r="20" spans="2:4" x14ac:dyDescent="0.25">
      <c r="B20" s="25"/>
      <c r="C20" s="15"/>
      <c r="D20" s="26" t="s">
        <v>125</v>
      </c>
    </row>
    <row r="21" spans="2:4" x14ac:dyDescent="0.25">
      <c r="B21" s="25"/>
      <c r="C21" s="15"/>
      <c r="D21" s="26"/>
    </row>
    <row r="22" spans="2:4" ht="22.5" customHeight="1" x14ac:dyDescent="0.25">
      <c r="B22" s="25"/>
      <c r="C22" s="70" t="s">
        <v>158</v>
      </c>
      <c r="D22" s="72" t="s">
        <v>159</v>
      </c>
    </row>
    <row r="23" spans="2:4" ht="22.5" customHeight="1" x14ac:dyDescent="0.25">
      <c r="B23" s="25"/>
      <c r="C23" s="70"/>
      <c r="D23" s="73" t="s">
        <v>160</v>
      </c>
    </row>
    <row r="24" spans="2:4" x14ac:dyDescent="0.25">
      <c r="B24" s="25"/>
      <c r="C24" s="15"/>
      <c r="D24" s="26" t="s">
        <v>139</v>
      </c>
    </row>
    <row r="25" spans="2:4" x14ac:dyDescent="0.25">
      <c r="B25" s="25"/>
      <c r="C25" s="15"/>
      <c r="D25" s="26" t="s">
        <v>288</v>
      </c>
    </row>
    <row r="26" spans="2:4" x14ac:dyDescent="0.25">
      <c r="B26" s="25"/>
      <c r="C26" s="15"/>
      <c r="D26" s="26"/>
    </row>
    <row r="27" spans="2:4" ht="22.5" x14ac:dyDescent="0.25">
      <c r="B27" s="25"/>
      <c r="C27" s="70" t="s">
        <v>158</v>
      </c>
      <c r="D27" s="72" t="s">
        <v>80</v>
      </c>
    </row>
    <row r="28" spans="2:4" x14ac:dyDescent="0.25">
      <c r="B28" s="25"/>
      <c r="C28" s="15"/>
      <c r="D28" s="26" t="s">
        <v>140</v>
      </c>
    </row>
    <row r="29" spans="2:4" x14ac:dyDescent="0.25">
      <c r="B29" s="25"/>
      <c r="C29" s="15"/>
      <c r="D29" s="26" t="s">
        <v>81</v>
      </c>
    </row>
    <row r="30" spans="2:4" x14ac:dyDescent="0.25">
      <c r="B30" s="25"/>
      <c r="C30" s="15"/>
      <c r="D30" s="26"/>
    </row>
    <row r="31" spans="2:4" ht="22.5" x14ac:dyDescent="0.25">
      <c r="B31" s="25"/>
      <c r="C31" s="70" t="s">
        <v>158</v>
      </c>
      <c r="D31" s="73" t="s">
        <v>156</v>
      </c>
    </row>
    <row r="32" spans="2:4" x14ac:dyDescent="0.25">
      <c r="B32" s="25"/>
      <c r="C32" s="15"/>
      <c r="D32" s="26" t="s">
        <v>157</v>
      </c>
    </row>
    <row r="33" spans="2:4" x14ac:dyDescent="0.25">
      <c r="B33" s="25"/>
      <c r="C33" s="15"/>
      <c r="D33" s="26"/>
    </row>
    <row r="34" spans="2:4" ht="22.5" x14ac:dyDescent="0.25">
      <c r="B34" s="25"/>
      <c r="C34" s="70" t="s">
        <v>158</v>
      </c>
      <c r="D34" s="72" t="s">
        <v>40</v>
      </c>
    </row>
    <row r="35" spans="2:4" x14ac:dyDescent="0.25">
      <c r="B35" s="25"/>
      <c r="C35" s="15"/>
      <c r="D35" s="74" t="s">
        <v>155</v>
      </c>
    </row>
    <row r="36" spans="2:4" x14ac:dyDescent="0.25">
      <c r="B36" s="25"/>
      <c r="C36" s="15"/>
      <c r="D36" s="75"/>
    </row>
    <row r="37" spans="2:4" ht="22.5" x14ac:dyDescent="0.25">
      <c r="B37" s="25"/>
      <c r="C37" s="70" t="s">
        <v>158</v>
      </c>
      <c r="D37" s="72" t="s">
        <v>161</v>
      </c>
    </row>
    <row r="38" spans="2:4" x14ac:dyDescent="0.25">
      <c r="B38" s="25"/>
      <c r="C38" s="15"/>
      <c r="D38" s="26" t="s">
        <v>43</v>
      </c>
    </row>
    <row r="39" spans="2:4" x14ac:dyDescent="0.25">
      <c r="B39" s="25"/>
      <c r="C39" s="15"/>
      <c r="D39" s="26" t="s">
        <v>126</v>
      </c>
    </row>
    <row r="40" spans="2:4" x14ac:dyDescent="0.25">
      <c r="B40" s="25"/>
      <c r="C40" s="15"/>
      <c r="D40" s="26" t="s">
        <v>113</v>
      </c>
    </row>
    <row r="41" spans="2:4" x14ac:dyDescent="0.25">
      <c r="B41" s="25"/>
      <c r="C41" s="15"/>
      <c r="D41" s="26" t="s">
        <v>142</v>
      </c>
    </row>
    <row r="42" spans="2:4" x14ac:dyDescent="0.25">
      <c r="B42" s="25"/>
      <c r="C42" s="15"/>
      <c r="D42" s="26"/>
    </row>
    <row r="43" spans="2:4" ht="22.5" x14ac:dyDescent="0.25">
      <c r="B43" s="25"/>
      <c r="C43" s="70" t="s">
        <v>158</v>
      </c>
      <c r="D43" s="72" t="s">
        <v>82</v>
      </c>
    </row>
    <row r="44" spans="2:4" x14ac:dyDescent="0.25">
      <c r="B44" s="25"/>
      <c r="C44" s="15"/>
      <c r="D44" s="26" t="s">
        <v>274</v>
      </c>
    </row>
    <row r="45" spans="2:4" x14ac:dyDescent="0.25">
      <c r="B45" s="25"/>
      <c r="C45" s="15"/>
      <c r="D45" s="26" t="s">
        <v>145</v>
      </c>
    </row>
    <row r="46" spans="2:4" x14ac:dyDescent="0.25">
      <c r="B46" s="25"/>
      <c r="C46" s="15"/>
      <c r="D46" s="26"/>
    </row>
    <row r="47" spans="2:4" ht="22.5" x14ac:dyDescent="0.25">
      <c r="B47" s="25"/>
      <c r="C47" s="70" t="s">
        <v>158</v>
      </c>
      <c r="D47" s="76" t="s">
        <v>141</v>
      </c>
    </row>
    <row r="48" spans="2:4" x14ac:dyDescent="0.25">
      <c r="B48" s="25"/>
      <c r="C48" s="15"/>
      <c r="D48" s="26" t="s">
        <v>275</v>
      </c>
    </row>
    <row r="49" spans="2:4" x14ac:dyDescent="0.25">
      <c r="B49" s="25"/>
      <c r="C49" s="15"/>
      <c r="D49" s="26" t="s">
        <v>143</v>
      </c>
    </row>
    <row r="50" spans="2:4" x14ac:dyDescent="0.25">
      <c r="B50" s="25"/>
      <c r="C50" s="15"/>
      <c r="D50" s="26" t="s">
        <v>144</v>
      </c>
    </row>
    <row r="51" spans="2:4" ht="15.75" thickBot="1" x14ac:dyDescent="0.3">
      <c r="B51" s="30"/>
      <c r="C51" s="31"/>
      <c r="D51" s="32"/>
    </row>
    <row r="52" spans="2:4" ht="15.75" thickBot="1" x14ac:dyDescent="0.3">
      <c r="B52" s="15"/>
      <c r="C52" s="15"/>
      <c r="D52" s="15"/>
    </row>
    <row r="53" spans="2:4" ht="18.75" x14ac:dyDescent="0.3">
      <c r="B53" s="68" t="s">
        <v>41</v>
      </c>
      <c r="C53" s="69"/>
      <c r="D53" s="24"/>
    </row>
    <row r="54" spans="2:4" x14ac:dyDescent="0.25">
      <c r="B54" s="25"/>
      <c r="C54" s="15"/>
      <c r="D54" s="26"/>
    </row>
    <row r="55" spans="2:4" ht="22.5" x14ac:dyDescent="0.25">
      <c r="B55" s="25"/>
      <c r="C55" s="70" t="s">
        <v>158</v>
      </c>
      <c r="D55" s="72" t="s">
        <v>167</v>
      </c>
    </row>
    <row r="56" spans="2:4" x14ac:dyDescent="0.25">
      <c r="B56" s="25"/>
      <c r="C56" s="15"/>
      <c r="D56" s="26" t="s">
        <v>168</v>
      </c>
    </row>
    <row r="57" spans="2:4" ht="22.5" x14ac:dyDescent="0.25">
      <c r="B57" s="25"/>
      <c r="C57" s="70"/>
      <c r="D57" s="72"/>
    </row>
    <row r="58" spans="2:4" ht="22.5" x14ac:dyDescent="0.25">
      <c r="B58" s="25"/>
      <c r="C58" s="70" t="s">
        <v>158</v>
      </c>
      <c r="D58" s="72" t="s">
        <v>42</v>
      </c>
    </row>
    <row r="59" spans="2:4" x14ac:dyDescent="0.25">
      <c r="B59" s="25"/>
      <c r="C59" s="15"/>
      <c r="D59" s="26" t="s">
        <v>151</v>
      </c>
    </row>
    <row r="60" spans="2:4" x14ac:dyDescent="0.25">
      <c r="B60" s="25"/>
      <c r="C60" s="15"/>
      <c r="D60" s="26" t="s">
        <v>146</v>
      </c>
    </row>
    <row r="61" spans="2:4" x14ac:dyDescent="0.25">
      <c r="B61" s="25"/>
      <c r="C61" s="15"/>
      <c r="D61" s="26" t="s">
        <v>152</v>
      </c>
    </row>
    <row r="62" spans="2:4" x14ac:dyDescent="0.25">
      <c r="B62" s="25"/>
      <c r="C62" s="15"/>
      <c r="D62" s="26"/>
    </row>
    <row r="63" spans="2:4" ht="22.5" x14ac:dyDescent="0.25">
      <c r="B63" s="25"/>
      <c r="C63" s="70" t="s">
        <v>158</v>
      </c>
      <c r="D63" s="72" t="s">
        <v>148</v>
      </c>
    </row>
    <row r="64" spans="2:4" x14ac:dyDescent="0.25">
      <c r="B64" s="25"/>
      <c r="C64" s="15"/>
      <c r="D64" s="26" t="s">
        <v>149</v>
      </c>
    </row>
    <row r="65" spans="2:4" x14ac:dyDescent="0.25">
      <c r="B65" s="25"/>
      <c r="C65" s="15"/>
      <c r="D65" s="26" t="s">
        <v>150</v>
      </c>
    </row>
    <row r="66" spans="2:4" x14ac:dyDescent="0.25">
      <c r="B66" s="25"/>
      <c r="C66" s="15"/>
      <c r="D66" s="26"/>
    </row>
    <row r="67" spans="2:4" ht="22.5" x14ac:dyDescent="0.25">
      <c r="B67" s="25"/>
      <c r="C67" s="70" t="s">
        <v>158</v>
      </c>
      <c r="D67" s="72" t="s">
        <v>44</v>
      </c>
    </row>
    <row r="68" spans="2:4" x14ac:dyDescent="0.25">
      <c r="B68" s="25"/>
      <c r="C68" s="15"/>
      <c r="D68" s="26" t="s">
        <v>114</v>
      </c>
    </row>
    <row r="69" spans="2:4" x14ac:dyDescent="0.25">
      <c r="B69" s="25"/>
      <c r="C69" s="15"/>
      <c r="D69" s="26"/>
    </row>
    <row r="70" spans="2:4" ht="22.5" x14ac:dyDescent="0.25">
      <c r="B70" s="25"/>
      <c r="C70" s="70" t="s">
        <v>158</v>
      </c>
      <c r="D70" s="72" t="s">
        <v>45</v>
      </c>
    </row>
    <row r="71" spans="2:4" x14ac:dyDescent="0.25">
      <c r="B71" s="25"/>
      <c r="C71" s="15"/>
      <c r="D71" s="26" t="s">
        <v>46</v>
      </c>
    </row>
    <row r="72" spans="2:4" x14ac:dyDescent="0.25">
      <c r="B72" s="25"/>
      <c r="C72" s="15"/>
      <c r="D72" s="26"/>
    </row>
    <row r="73" spans="2:4" ht="22.5" x14ac:dyDescent="0.25">
      <c r="B73" s="25"/>
      <c r="C73" s="70" t="s">
        <v>158</v>
      </c>
      <c r="D73" s="72" t="s">
        <v>48</v>
      </c>
    </row>
    <row r="74" spans="2:4" x14ac:dyDescent="0.25">
      <c r="B74" s="25"/>
      <c r="C74" s="15"/>
      <c r="D74" s="26" t="s">
        <v>147</v>
      </c>
    </row>
    <row r="75" spans="2:4" x14ac:dyDescent="0.25">
      <c r="B75" s="25"/>
      <c r="C75" s="15"/>
      <c r="D75" s="26"/>
    </row>
    <row r="76" spans="2:4" ht="22.5" x14ac:dyDescent="0.25">
      <c r="B76" s="25"/>
      <c r="C76" s="70" t="s">
        <v>158</v>
      </c>
      <c r="D76" s="72" t="s">
        <v>47</v>
      </c>
    </row>
    <row r="77" spans="2:4" x14ac:dyDescent="0.25">
      <c r="B77" s="25"/>
      <c r="C77" s="15"/>
      <c r="D77" s="26" t="s">
        <v>49</v>
      </c>
    </row>
    <row r="78" spans="2:4" x14ac:dyDescent="0.25">
      <c r="B78" s="25"/>
      <c r="C78" s="15"/>
      <c r="D78" s="26" t="s">
        <v>153</v>
      </c>
    </row>
    <row r="79" spans="2:4" x14ac:dyDescent="0.25">
      <c r="B79" s="25"/>
      <c r="C79" s="15"/>
      <c r="D79" s="26"/>
    </row>
    <row r="80" spans="2:4" ht="22.5" x14ac:dyDescent="0.25">
      <c r="B80" s="25"/>
      <c r="C80" s="70" t="s">
        <v>158</v>
      </c>
      <c r="D80" s="72" t="s">
        <v>276</v>
      </c>
    </row>
    <row r="81" spans="2:4" x14ac:dyDescent="0.25">
      <c r="B81" s="25"/>
      <c r="C81" s="15"/>
      <c r="D81" s="26" t="s">
        <v>169</v>
      </c>
    </row>
    <row r="82" spans="2:4" x14ac:dyDescent="0.25">
      <c r="B82" s="25"/>
      <c r="C82" s="15"/>
      <c r="D82" s="26" t="s">
        <v>171</v>
      </c>
    </row>
    <row r="83" spans="2:4" x14ac:dyDescent="0.25">
      <c r="B83" s="25"/>
      <c r="C83" s="15"/>
      <c r="D83" s="77" t="s">
        <v>100</v>
      </c>
    </row>
    <row r="84" spans="2:4" x14ac:dyDescent="0.25">
      <c r="B84" s="25"/>
      <c r="C84" s="15"/>
      <c r="D84" s="26" t="s">
        <v>115</v>
      </c>
    </row>
    <row r="85" spans="2:4" x14ac:dyDescent="0.25">
      <c r="B85" s="25"/>
      <c r="C85" s="15"/>
      <c r="D85" s="77" t="s">
        <v>69</v>
      </c>
    </row>
    <row r="86" spans="2:4" x14ac:dyDescent="0.25">
      <c r="B86" s="25"/>
      <c r="C86" s="15"/>
      <c r="D86" s="26" t="s">
        <v>70</v>
      </c>
    </row>
    <row r="87" spans="2:4" x14ac:dyDescent="0.25">
      <c r="B87" s="25"/>
      <c r="C87" s="15"/>
      <c r="D87" s="74" t="s">
        <v>170</v>
      </c>
    </row>
    <row r="88" spans="2:4" x14ac:dyDescent="0.25">
      <c r="B88" s="25"/>
      <c r="C88" s="15"/>
      <c r="D88" s="26"/>
    </row>
    <row r="89" spans="2:4" ht="22.5" x14ac:dyDescent="0.25">
      <c r="B89" s="25"/>
      <c r="C89" s="70" t="s">
        <v>158</v>
      </c>
      <c r="D89" s="72" t="s">
        <v>68</v>
      </c>
    </row>
    <row r="90" spans="2:4" ht="15.75" thickBot="1" x14ac:dyDescent="0.3">
      <c r="B90" s="30"/>
      <c r="C90" s="31"/>
      <c r="D90" s="78" t="s">
        <v>99</v>
      </c>
    </row>
    <row r="91" spans="2:4" ht="15.75" thickBot="1" x14ac:dyDescent="0.3">
      <c r="B91" s="15"/>
      <c r="C91" s="15"/>
      <c r="D91" s="79"/>
    </row>
    <row r="92" spans="2:4" ht="18.75" x14ac:dyDescent="0.3">
      <c r="B92" s="68" t="s">
        <v>63</v>
      </c>
      <c r="C92" s="69"/>
      <c r="D92" s="24"/>
    </row>
    <row r="93" spans="2:4" x14ac:dyDescent="0.25">
      <c r="B93" s="80"/>
      <c r="C93" s="29"/>
      <c r="D93" s="26"/>
    </row>
    <row r="94" spans="2:4" ht="22.5" x14ac:dyDescent="0.25">
      <c r="B94" s="25"/>
      <c r="C94" s="70" t="s">
        <v>158</v>
      </c>
      <c r="D94" s="72" t="s">
        <v>154</v>
      </c>
    </row>
    <row r="95" spans="2:4" x14ac:dyDescent="0.25">
      <c r="B95" s="25"/>
      <c r="C95" s="15"/>
      <c r="D95" s="26" t="s">
        <v>60</v>
      </c>
    </row>
    <row r="96" spans="2:4" x14ac:dyDescent="0.25">
      <c r="B96" s="25"/>
      <c r="C96" s="15"/>
      <c r="D96" s="26" t="s">
        <v>61</v>
      </c>
    </row>
    <row r="97" spans="2:4" x14ac:dyDescent="0.25">
      <c r="B97" s="25"/>
      <c r="C97" s="15"/>
      <c r="D97" s="26" t="s">
        <v>74</v>
      </c>
    </row>
    <row r="98" spans="2:4" x14ac:dyDescent="0.25">
      <c r="B98" s="25"/>
      <c r="C98" s="15"/>
      <c r="D98" s="26" t="s">
        <v>172</v>
      </c>
    </row>
    <row r="99" spans="2:4" x14ac:dyDescent="0.25">
      <c r="B99" s="25"/>
      <c r="C99" s="15"/>
      <c r="D99" s="26" t="s">
        <v>64</v>
      </c>
    </row>
    <row r="100" spans="2:4" x14ac:dyDescent="0.25">
      <c r="B100" s="25"/>
      <c r="C100" s="15"/>
      <c r="D100" s="26" t="s">
        <v>286</v>
      </c>
    </row>
    <row r="101" spans="2:4" x14ac:dyDescent="0.25">
      <c r="B101" s="25"/>
      <c r="C101" s="15"/>
      <c r="D101" s="26" t="s">
        <v>174</v>
      </c>
    </row>
    <row r="102" spans="2:4" x14ac:dyDescent="0.25">
      <c r="B102" s="25"/>
      <c r="C102" s="15"/>
      <c r="D102" s="26" t="s">
        <v>173</v>
      </c>
    </row>
    <row r="103" spans="2:4" x14ac:dyDescent="0.25">
      <c r="B103" s="25"/>
      <c r="C103" s="15"/>
      <c r="D103" s="26" t="s">
        <v>62</v>
      </c>
    </row>
    <row r="104" spans="2:4" x14ac:dyDescent="0.25">
      <c r="B104" s="25"/>
      <c r="C104" s="15"/>
      <c r="D104" s="26" t="s">
        <v>116</v>
      </c>
    </row>
    <row r="105" spans="2:4" x14ac:dyDescent="0.25">
      <c r="B105" s="25"/>
      <c r="C105" s="15"/>
      <c r="D105" s="26" t="s">
        <v>65</v>
      </c>
    </row>
    <row r="106" spans="2:4" x14ac:dyDescent="0.25">
      <c r="B106" s="25"/>
      <c r="C106" s="15"/>
      <c r="D106" s="26" t="s">
        <v>175</v>
      </c>
    </row>
    <row r="107" spans="2:4" x14ac:dyDescent="0.25">
      <c r="B107" s="25"/>
      <c r="C107" s="15"/>
      <c r="D107" s="26" t="s">
        <v>71</v>
      </c>
    </row>
    <row r="108" spans="2:4" x14ac:dyDescent="0.25">
      <c r="B108" s="25"/>
      <c r="C108" s="15"/>
      <c r="D108" s="26" t="s">
        <v>72</v>
      </c>
    </row>
    <row r="109" spans="2:4" x14ac:dyDescent="0.25">
      <c r="B109" s="25"/>
      <c r="C109" s="15"/>
      <c r="D109" s="26" t="s">
        <v>73</v>
      </c>
    </row>
    <row r="110" spans="2:4" x14ac:dyDescent="0.25">
      <c r="B110" s="25"/>
      <c r="C110" s="15"/>
      <c r="D110" s="26" t="s">
        <v>287</v>
      </c>
    </row>
    <row r="111" spans="2:4" x14ac:dyDescent="0.25">
      <c r="B111" s="25"/>
      <c r="C111" s="15"/>
      <c r="D111" s="26" t="s">
        <v>117</v>
      </c>
    </row>
    <row r="112" spans="2:4" ht="15.75" thickBot="1" x14ac:dyDescent="0.3">
      <c r="B112" s="30"/>
      <c r="C112" s="31"/>
      <c r="D112" s="32"/>
    </row>
  </sheetData>
  <printOptions horizontalCentered="1" verticalCentered="1"/>
  <pageMargins left="0" right="0" top="0" bottom="0.5" header="0.3" footer="0.3"/>
  <pageSetup scale="60" fitToHeight="2" orientation="landscape" horizontalDpi="0" verticalDpi="0" r:id="rId1"/>
  <headerFooter>
    <oddFooter>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49710-7029-4BFB-8812-B285C8B13056}">
  <sheetPr>
    <pageSetUpPr fitToPage="1"/>
  </sheetPr>
  <dimension ref="B1:H61"/>
  <sheetViews>
    <sheetView zoomScale="99" zoomScaleNormal="99" workbookViewId="0"/>
  </sheetViews>
  <sheetFormatPr defaultRowHeight="15" x14ac:dyDescent="0.25"/>
  <cols>
    <col min="1" max="1" width="9.140625" style="5"/>
    <col min="2" max="2" width="13.140625" style="5" customWidth="1"/>
    <col min="3" max="3" width="125.42578125" style="82" customWidth="1"/>
    <col min="4" max="16384" width="9.140625" style="5"/>
  </cols>
  <sheetData>
    <row r="1" spans="2:8" s="1" customFormat="1" ht="33.75" customHeight="1" x14ac:dyDescent="0.25">
      <c r="B1" s="1" t="s">
        <v>38</v>
      </c>
      <c r="H1" s="3"/>
    </row>
    <row r="2" spans="2:8" s="1" customFormat="1" ht="14.25" customHeight="1" thickBot="1" x14ac:dyDescent="0.3">
      <c r="H2" s="3"/>
    </row>
    <row r="3" spans="2:8" ht="19.5" thickTop="1" x14ac:dyDescent="0.3">
      <c r="B3" s="10" t="s">
        <v>17</v>
      </c>
      <c r="C3" s="12"/>
    </row>
    <row r="4" spans="2:8" ht="18.75" x14ac:dyDescent="0.3">
      <c r="B4" s="13"/>
      <c r="C4" s="81"/>
    </row>
    <row r="5" spans="2:8" ht="18.75" x14ac:dyDescent="0.3">
      <c r="B5" s="13"/>
      <c r="C5" s="81" t="s">
        <v>216</v>
      </c>
    </row>
    <row r="6" spans="2:8" ht="18.75" x14ac:dyDescent="0.3">
      <c r="B6" s="13"/>
      <c r="C6" s="81" t="s">
        <v>19</v>
      </c>
    </row>
    <row r="7" spans="2:8" ht="18.75" x14ac:dyDescent="0.3">
      <c r="B7" s="13"/>
      <c r="C7" s="81" t="s">
        <v>217</v>
      </c>
    </row>
    <row r="8" spans="2:8" ht="15.75" thickBot="1" x14ac:dyDescent="0.3">
      <c r="B8" s="67"/>
      <c r="C8" s="20"/>
    </row>
    <row r="9" spans="2:8" ht="15.75" thickTop="1" x14ac:dyDescent="0.25"/>
    <row r="11" spans="2:8" ht="15.75" thickBot="1" x14ac:dyDescent="0.3"/>
    <row r="12" spans="2:8" ht="22.5" x14ac:dyDescent="0.25">
      <c r="B12" s="21" t="s">
        <v>158</v>
      </c>
      <c r="C12" s="83" t="s">
        <v>218</v>
      </c>
    </row>
    <row r="13" spans="2:8" ht="14.25" customHeight="1" x14ac:dyDescent="0.25">
      <c r="B13" s="84"/>
      <c r="C13" s="73" t="s">
        <v>219</v>
      </c>
    </row>
    <row r="14" spans="2:8" ht="14.25" customHeight="1" x14ac:dyDescent="0.25">
      <c r="B14" s="84"/>
      <c r="C14" s="73" t="s">
        <v>215</v>
      </c>
    </row>
    <row r="15" spans="2:8" ht="14.25" customHeight="1" x14ac:dyDescent="0.25">
      <c r="B15" s="25"/>
      <c r="C15" s="73" t="s">
        <v>220</v>
      </c>
    </row>
    <row r="16" spans="2:8" ht="14.25" customHeight="1" x14ac:dyDescent="0.25">
      <c r="B16" s="25"/>
      <c r="C16" s="26" t="s">
        <v>221</v>
      </c>
    </row>
    <row r="17" spans="2:3" ht="15.75" thickBot="1" x14ac:dyDescent="0.3">
      <c r="B17" s="30"/>
      <c r="C17" s="32"/>
    </row>
    <row r="18" spans="2:3" ht="15.75" thickBot="1" x14ac:dyDescent="0.3"/>
    <row r="19" spans="2:3" ht="22.5" x14ac:dyDescent="0.25">
      <c r="B19" s="21" t="s">
        <v>158</v>
      </c>
      <c r="C19" s="85" t="s">
        <v>222</v>
      </c>
    </row>
    <row r="20" spans="2:3" x14ac:dyDescent="0.25">
      <c r="B20" s="25"/>
      <c r="C20" s="26" t="s">
        <v>50</v>
      </c>
    </row>
    <row r="21" spans="2:3" x14ac:dyDescent="0.25">
      <c r="B21" s="25"/>
      <c r="C21" s="26" t="s">
        <v>51</v>
      </c>
    </row>
    <row r="22" spans="2:3" x14ac:dyDescent="0.25">
      <c r="B22" s="25"/>
      <c r="C22" s="26" t="s">
        <v>52</v>
      </c>
    </row>
    <row r="23" spans="2:3" x14ac:dyDescent="0.25">
      <c r="B23" s="25"/>
      <c r="C23" s="26" t="s">
        <v>53</v>
      </c>
    </row>
    <row r="24" spans="2:3" x14ac:dyDescent="0.25">
      <c r="B24" s="25"/>
      <c r="C24" s="26" t="s">
        <v>54</v>
      </c>
    </row>
    <row r="25" spans="2:3" ht="15.75" thickBot="1" x14ac:dyDescent="0.3">
      <c r="B25" s="30"/>
      <c r="C25" s="32"/>
    </row>
    <row r="26" spans="2:3" ht="15.75" thickBot="1" x14ac:dyDescent="0.3"/>
    <row r="27" spans="2:3" ht="22.5" x14ac:dyDescent="0.25">
      <c r="B27" s="21" t="s">
        <v>158</v>
      </c>
      <c r="C27" s="85" t="s">
        <v>294</v>
      </c>
    </row>
    <row r="28" spans="2:3" x14ac:dyDescent="0.25">
      <c r="B28" s="25"/>
      <c r="C28" s="26" t="s">
        <v>301</v>
      </c>
    </row>
    <row r="29" spans="2:3" x14ac:dyDescent="0.25">
      <c r="B29" s="25"/>
      <c r="C29" s="26" t="s">
        <v>58</v>
      </c>
    </row>
    <row r="30" spans="2:3" x14ac:dyDescent="0.25">
      <c r="B30" s="25"/>
      <c r="C30" s="26" t="s">
        <v>59</v>
      </c>
    </row>
    <row r="31" spans="2:3" ht="15.75" thickBot="1" x14ac:dyDescent="0.3">
      <c r="B31" s="30"/>
      <c r="C31" s="32"/>
    </row>
    <row r="32" spans="2:3" ht="15.75" thickBot="1" x14ac:dyDescent="0.3"/>
    <row r="33" spans="2:3" ht="22.5" x14ac:dyDescent="0.25">
      <c r="B33" s="86" t="s">
        <v>158</v>
      </c>
      <c r="C33" s="83" t="s">
        <v>295</v>
      </c>
    </row>
    <row r="34" spans="2:3" x14ac:dyDescent="0.25">
      <c r="B34" s="25"/>
      <c r="C34" s="26" t="s">
        <v>75</v>
      </c>
    </row>
    <row r="35" spans="2:3" x14ac:dyDescent="0.25">
      <c r="B35" s="25"/>
      <c r="C35" s="26" t="s">
        <v>76</v>
      </c>
    </row>
    <row r="36" spans="2:3" x14ac:dyDescent="0.25">
      <c r="B36" s="25"/>
      <c r="C36" s="26" t="s">
        <v>77</v>
      </c>
    </row>
    <row r="37" spans="2:3" x14ac:dyDescent="0.25">
      <c r="B37" s="25"/>
      <c r="C37" s="26" t="s">
        <v>78</v>
      </c>
    </row>
    <row r="38" spans="2:3" ht="15.75" thickBot="1" x14ac:dyDescent="0.3">
      <c r="B38" s="30"/>
      <c r="C38" s="87"/>
    </row>
    <row r="39" spans="2:3" ht="15.75" thickBot="1" x14ac:dyDescent="0.3"/>
    <row r="40" spans="2:3" ht="22.5" x14ac:dyDescent="0.25">
      <c r="B40" s="86" t="s">
        <v>158</v>
      </c>
      <c r="C40" s="83" t="s">
        <v>296</v>
      </c>
    </row>
    <row r="41" spans="2:3" x14ac:dyDescent="0.25">
      <c r="B41" s="25"/>
      <c r="C41" s="26" t="s">
        <v>55</v>
      </c>
    </row>
    <row r="42" spans="2:3" x14ac:dyDescent="0.25">
      <c r="B42" s="25"/>
      <c r="C42" s="26" t="s">
        <v>56</v>
      </c>
    </row>
    <row r="43" spans="2:3" x14ac:dyDescent="0.25">
      <c r="B43" s="25"/>
      <c r="C43" s="26" t="s">
        <v>57</v>
      </c>
    </row>
    <row r="44" spans="2:3" x14ac:dyDescent="0.25">
      <c r="B44" s="25"/>
      <c r="C44" s="26" t="s">
        <v>66</v>
      </c>
    </row>
    <row r="45" spans="2:3" x14ac:dyDescent="0.25">
      <c r="B45" s="25"/>
      <c r="C45" s="26" t="s">
        <v>67</v>
      </c>
    </row>
    <row r="46" spans="2:3" x14ac:dyDescent="0.25">
      <c r="B46" s="25"/>
      <c r="C46" s="26" t="s">
        <v>176</v>
      </c>
    </row>
    <row r="47" spans="2:3" ht="15.75" thickBot="1" x14ac:dyDescent="0.3">
      <c r="B47" s="30"/>
      <c r="C47" s="32"/>
    </row>
    <row r="48" spans="2:3" ht="15.75" thickBot="1" x14ac:dyDescent="0.3"/>
    <row r="49" spans="2:3" ht="22.5" x14ac:dyDescent="0.25">
      <c r="B49" s="86" t="s">
        <v>158</v>
      </c>
      <c r="C49" s="83" t="s">
        <v>297</v>
      </c>
    </row>
    <row r="50" spans="2:3" x14ac:dyDescent="0.25">
      <c r="B50" s="25"/>
      <c r="C50" s="26" t="s">
        <v>79</v>
      </c>
    </row>
    <row r="51" spans="2:3" x14ac:dyDescent="0.25">
      <c r="B51" s="25"/>
      <c r="C51" s="26" t="s">
        <v>118</v>
      </c>
    </row>
    <row r="52" spans="2:3" x14ac:dyDescent="0.25">
      <c r="B52" s="25"/>
      <c r="C52" s="26" t="s">
        <v>129</v>
      </c>
    </row>
    <row r="53" spans="2:3" ht="15.75" thickBot="1" x14ac:dyDescent="0.3">
      <c r="B53" s="30"/>
      <c r="C53" s="87"/>
    </row>
    <row r="61" spans="2:3" ht="14.25" customHeight="1" x14ac:dyDescent="0.25">
      <c r="B61" s="88" t="s">
        <v>135</v>
      </c>
    </row>
  </sheetData>
  <printOptions horizontalCentered="1" verticalCentered="1"/>
  <pageMargins left="0" right="0" top="0" bottom="0.5" header="0.3" footer="0.3"/>
  <pageSetup scale="57" orientation="landscape" horizontalDpi="0" verticalDpi="0" r:id="rId1"/>
  <headerFooter>
    <oddFooter>&amp;F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30F7D-C001-42AD-9A14-D25B3587DB92}">
  <sheetPr>
    <pageSetUpPr fitToPage="1"/>
  </sheetPr>
  <dimension ref="B1:H35"/>
  <sheetViews>
    <sheetView workbookViewId="0"/>
  </sheetViews>
  <sheetFormatPr defaultRowHeight="15" x14ac:dyDescent="0.25"/>
  <cols>
    <col min="1" max="1" width="9.140625" style="5"/>
    <col min="2" max="2" width="13.28515625" style="82" customWidth="1"/>
    <col min="3" max="3" width="9.140625" style="5"/>
    <col min="4" max="4" width="125.140625" style="5" bestFit="1" customWidth="1"/>
    <col min="5" max="16384" width="9.140625" style="5"/>
  </cols>
  <sheetData>
    <row r="1" spans="2:8" s="1" customFormat="1" ht="33.75" customHeight="1" x14ac:dyDescent="0.25">
      <c r="B1" s="1" t="s">
        <v>20</v>
      </c>
      <c r="H1" s="3"/>
    </row>
    <row r="2" spans="2:8" s="1" customFormat="1" ht="16.5" customHeight="1" thickBot="1" x14ac:dyDescent="0.3">
      <c r="H2" s="3"/>
    </row>
    <row r="3" spans="2:8" ht="19.5" thickTop="1" x14ac:dyDescent="0.3">
      <c r="B3" s="10" t="s">
        <v>17</v>
      </c>
      <c r="C3" s="11"/>
      <c r="D3" s="12"/>
    </row>
    <row r="4" spans="2:8" x14ac:dyDescent="0.25">
      <c r="B4" s="89"/>
      <c r="C4" s="28" t="s">
        <v>21</v>
      </c>
      <c r="D4" s="16"/>
    </row>
    <row r="5" spans="2:8" x14ac:dyDescent="0.25">
      <c r="B5" s="89"/>
      <c r="C5" s="28" t="s">
        <v>86</v>
      </c>
      <c r="D5" s="16"/>
    </row>
    <row r="6" spans="2:8" x14ac:dyDescent="0.25">
      <c r="B6" s="89"/>
      <c r="C6" s="28" t="s">
        <v>87</v>
      </c>
      <c r="D6" s="16"/>
    </row>
    <row r="7" spans="2:8" x14ac:dyDescent="0.25">
      <c r="B7" s="89"/>
      <c r="C7" s="28" t="s">
        <v>119</v>
      </c>
      <c r="D7" s="16"/>
    </row>
    <row r="8" spans="2:8" ht="15.75" thickBot="1" x14ac:dyDescent="0.3">
      <c r="B8" s="67"/>
      <c r="C8" s="19"/>
      <c r="D8" s="20"/>
    </row>
    <row r="9" spans="2:8" ht="16.5" thickTop="1" thickBot="1" x14ac:dyDescent="0.3">
      <c r="C9" s="15"/>
      <c r="D9" s="15"/>
    </row>
    <row r="10" spans="2:8" ht="22.5" x14ac:dyDescent="0.25">
      <c r="B10" s="21" t="s">
        <v>158</v>
      </c>
      <c r="C10" s="46" t="s">
        <v>298</v>
      </c>
      <c r="D10" s="24"/>
    </row>
    <row r="11" spans="2:8" x14ac:dyDescent="0.25">
      <c r="B11" s="80"/>
      <c r="C11" s="29"/>
      <c r="D11" s="26" t="s">
        <v>22</v>
      </c>
    </row>
    <row r="12" spans="2:8" x14ac:dyDescent="0.25">
      <c r="B12" s="80"/>
      <c r="C12" s="29"/>
      <c r="D12" s="26" t="s">
        <v>23</v>
      </c>
    </row>
    <row r="13" spans="2:8" x14ac:dyDescent="0.25">
      <c r="B13" s="80"/>
      <c r="C13" s="29"/>
      <c r="D13" s="26" t="s">
        <v>26</v>
      </c>
    </row>
    <row r="14" spans="2:8" x14ac:dyDescent="0.25">
      <c r="B14" s="80"/>
      <c r="C14" s="29"/>
      <c r="D14" s="26" t="s">
        <v>24</v>
      </c>
    </row>
    <row r="15" spans="2:8" x14ac:dyDescent="0.25">
      <c r="B15" s="80"/>
      <c r="C15" s="29"/>
      <c r="D15" s="26" t="s">
        <v>25</v>
      </c>
    </row>
    <row r="16" spans="2:8" x14ac:dyDescent="0.25">
      <c r="B16" s="80"/>
      <c r="C16" s="29"/>
      <c r="D16" s="26" t="s">
        <v>27</v>
      </c>
    </row>
    <row r="17" spans="2:4" x14ac:dyDescent="0.25">
      <c r="B17" s="80"/>
      <c r="C17" s="29"/>
      <c r="D17" s="26" t="s">
        <v>28</v>
      </c>
    </row>
    <row r="18" spans="2:4" x14ac:dyDescent="0.25">
      <c r="B18" s="80"/>
      <c r="C18" s="29"/>
      <c r="D18" s="26" t="s">
        <v>29</v>
      </c>
    </row>
    <row r="19" spans="2:4" x14ac:dyDescent="0.25">
      <c r="B19" s="80"/>
      <c r="C19" s="29"/>
      <c r="D19" s="26" t="s">
        <v>30</v>
      </c>
    </row>
    <row r="20" spans="2:4" x14ac:dyDescent="0.25">
      <c r="B20" s="80"/>
      <c r="C20" s="29"/>
      <c r="D20" s="26"/>
    </row>
    <row r="21" spans="2:4" x14ac:dyDescent="0.25">
      <c r="B21" s="80"/>
      <c r="C21" s="29"/>
      <c r="D21" s="26" t="s">
        <v>31</v>
      </c>
    </row>
    <row r="22" spans="2:4" x14ac:dyDescent="0.25">
      <c r="B22" s="80"/>
      <c r="C22" s="29"/>
      <c r="D22" s="26" t="s">
        <v>32</v>
      </c>
    </row>
    <row r="23" spans="2:4" x14ac:dyDescent="0.25">
      <c r="B23" s="80"/>
      <c r="C23" s="29"/>
      <c r="D23" s="26" t="s">
        <v>289</v>
      </c>
    </row>
    <row r="24" spans="2:4" x14ac:dyDescent="0.25">
      <c r="B24" s="80"/>
      <c r="C24" s="29"/>
      <c r="D24" s="26" t="s">
        <v>33</v>
      </c>
    </row>
    <row r="25" spans="2:4" x14ac:dyDescent="0.25">
      <c r="B25" s="80"/>
      <c r="C25" s="29"/>
      <c r="D25" s="26" t="s">
        <v>34</v>
      </c>
    </row>
    <row r="26" spans="2:4" x14ac:dyDescent="0.25">
      <c r="B26" s="80"/>
      <c r="C26" s="29"/>
      <c r="D26" s="26" t="s">
        <v>35</v>
      </c>
    </row>
    <row r="27" spans="2:4" x14ac:dyDescent="0.25">
      <c r="B27" s="80"/>
      <c r="C27" s="29"/>
      <c r="D27" s="26" t="s">
        <v>36</v>
      </c>
    </row>
    <row r="28" spans="2:4" x14ac:dyDescent="0.25">
      <c r="B28" s="80"/>
      <c r="C28" s="15"/>
      <c r="D28" s="26" t="s">
        <v>37</v>
      </c>
    </row>
    <row r="29" spans="2:4" ht="15.75" thickBot="1" x14ac:dyDescent="0.3">
      <c r="B29" s="90"/>
      <c r="C29" s="31"/>
      <c r="D29" s="32"/>
    </row>
    <row r="30" spans="2:4" ht="15.75" thickBot="1" x14ac:dyDescent="0.3">
      <c r="B30" s="35"/>
      <c r="C30" s="15"/>
      <c r="D30" s="15"/>
    </row>
    <row r="31" spans="2:4" ht="22.5" x14ac:dyDescent="0.25">
      <c r="B31" s="21" t="s">
        <v>158</v>
      </c>
      <c r="C31" s="22" t="s">
        <v>83</v>
      </c>
      <c r="D31" s="24"/>
    </row>
    <row r="32" spans="2:4" x14ac:dyDescent="0.25">
      <c r="B32" s="80"/>
      <c r="C32" s="29"/>
      <c r="D32" s="26" t="s">
        <v>84</v>
      </c>
    </row>
    <row r="33" spans="2:4" ht="15.75" thickBot="1" x14ac:dyDescent="0.3">
      <c r="B33" s="90"/>
      <c r="C33" s="91"/>
      <c r="D33" s="32"/>
    </row>
    <row r="34" spans="2:4" ht="15.75" thickBot="1" x14ac:dyDescent="0.3">
      <c r="C34" s="82"/>
    </row>
    <row r="35" spans="2:4" ht="23.25" thickBot="1" x14ac:dyDescent="0.3">
      <c r="B35" s="92" t="s">
        <v>158</v>
      </c>
      <c r="C35" s="93" t="s">
        <v>302</v>
      </c>
      <c r="D35" s="94"/>
    </row>
  </sheetData>
  <printOptions horizontalCentered="1" verticalCentered="1"/>
  <pageMargins left="0" right="0" top="0" bottom="0.5" header="0.3" footer="0.3"/>
  <pageSetup scale="70" orientation="landscape" horizontalDpi="0" verticalDpi="0" r:id="rId1"/>
  <headerFooter>
    <oddFooter>&amp;F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2F297-9444-42E4-88AF-785A533585B6}">
  <sheetPr>
    <pageSetUpPr fitToPage="1"/>
  </sheetPr>
  <dimension ref="A1:G156"/>
  <sheetViews>
    <sheetView zoomScale="90" zoomScaleNormal="90" workbookViewId="0"/>
  </sheetViews>
  <sheetFormatPr defaultRowHeight="15" x14ac:dyDescent="0.25"/>
  <cols>
    <col min="1" max="1" width="9.140625" style="5"/>
    <col min="2" max="2" width="124.28515625" style="5" customWidth="1"/>
    <col min="3" max="3" width="30.7109375" style="5" customWidth="1"/>
    <col min="4" max="4" width="21.5703125" style="96" customWidth="1"/>
    <col min="5" max="16384" width="9.140625" style="5"/>
  </cols>
  <sheetData>
    <row r="1" spans="2:7" s="1" customFormat="1" ht="33.75" customHeight="1" x14ac:dyDescent="0.25">
      <c r="B1" s="1" t="s">
        <v>226</v>
      </c>
      <c r="D1" s="95"/>
      <c r="G1" s="3"/>
    </row>
    <row r="2" spans="2:7" ht="15.75" thickBot="1" x14ac:dyDescent="0.3"/>
    <row r="3" spans="2:7" ht="19.5" thickTop="1" x14ac:dyDescent="0.3">
      <c r="B3" s="10" t="s">
        <v>17</v>
      </c>
      <c r="C3" s="11"/>
      <c r="D3" s="12"/>
    </row>
    <row r="4" spans="2:7" x14ac:dyDescent="0.25">
      <c r="B4" s="97" t="s">
        <v>223</v>
      </c>
      <c r="D4" s="16"/>
    </row>
    <row r="5" spans="2:7" x14ac:dyDescent="0.25">
      <c r="B5" s="97" t="s">
        <v>224</v>
      </c>
      <c r="D5" s="16"/>
    </row>
    <row r="6" spans="2:7" x14ac:dyDescent="0.25">
      <c r="B6" s="97" t="s">
        <v>225</v>
      </c>
      <c r="D6" s="16"/>
    </row>
    <row r="7" spans="2:7" x14ac:dyDescent="0.25">
      <c r="B7" s="97" t="s">
        <v>235</v>
      </c>
      <c r="D7" s="16"/>
    </row>
    <row r="8" spans="2:7" ht="15.75" thickBot="1" x14ac:dyDescent="0.3">
      <c r="B8" s="67"/>
      <c r="C8" s="19"/>
      <c r="D8" s="20"/>
    </row>
    <row r="9" spans="2:7" ht="15.75" thickTop="1" x14ac:dyDescent="0.25"/>
    <row r="10" spans="2:7" ht="15.75" thickBot="1" x14ac:dyDescent="0.3"/>
    <row r="11" spans="2:7" ht="15.75" x14ac:dyDescent="0.25">
      <c r="B11" s="98" t="s">
        <v>265</v>
      </c>
      <c r="C11" s="23"/>
      <c r="D11" s="99"/>
    </row>
    <row r="12" spans="2:7" ht="15.75" x14ac:dyDescent="0.25">
      <c r="B12" s="100" t="s">
        <v>257</v>
      </c>
      <c r="C12" s="15"/>
      <c r="D12" s="101"/>
    </row>
    <row r="13" spans="2:7" ht="94.5" x14ac:dyDescent="0.25">
      <c r="B13" s="139" t="s">
        <v>312</v>
      </c>
      <c r="C13" s="102" t="s">
        <v>259</v>
      </c>
      <c r="D13" s="103" t="s">
        <v>264</v>
      </c>
    </row>
    <row r="14" spans="2:7" ht="15.75" x14ac:dyDescent="0.25">
      <c r="B14" s="104" t="str">
        <f>C56</f>
        <v>1997 Honda Civic - bought used - sold</v>
      </c>
      <c r="C14" s="105">
        <f>C68</f>
        <v>1.4285714285714285E-2</v>
      </c>
      <c r="D14" s="106">
        <f>C69</f>
        <v>62.5</v>
      </c>
    </row>
    <row r="15" spans="2:7" ht="15.75" x14ac:dyDescent="0.25">
      <c r="B15" s="104" t="str">
        <f>C141</f>
        <v>1982 Kawasaki 550 LTD motorcycle - bought used - sold</v>
      </c>
      <c r="C15" s="105">
        <f>C153</f>
        <v>2.441860465116279E-2</v>
      </c>
      <c r="D15" s="106">
        <f>C154</f>
        <v>210</v>
      </c>
    </row>
    <row r="16" spans="2:7" ht="15.75" x14ac:dyDescent="0.25">
      <c r="B16" s="104" t="str">
        <f>C73</f>
        <v>2003 Honda Civic - bought used - using</v>
      </c>
      <c r="C16" s="105">
        <f>C85</f>
        <v>8.5106382978723402E-2</v>
      </c>
      <c r="D16" s="106">
        <f>C86</f>
        <v>571.42857142857144</v>
      </c>
    </row>
    <row r="17" spans="2:4" ht="15.75" x14ac:dyDescent="0.25">
      <c r="B17" s="107" t="str">
        <f>C90</f>
        <v>1993 Saturn SLII - bought new - accident</v>
      </c>
      <c r="C17" s="105">
        <f>C102</f>
        <v>7.9069767441860464E-2</v>
      </c>
      <c r="D17" s="106">
        <f>C103</f>
        <v>1000</v>
      </c>
    </row>
    <row r="18" spans="2:4" ht="15.75" x14ac:dyDescent="0.25">
      <c r="B18" s="104" t="str">
        <f>C40</f>
        <v>2003 Honda Pilot - bought used - using</v>
      </c>
      <c r="C18" s="105">
        <f>C52</f>
        <v>0.15205785123966942</v>
      </c>
      <c r="D18" s="106">
        <f>C53</f>
        <v>1314.2142857142858</v>
      </c>
    </row>
    <row r="19" spans="2:4" ht="15.75" x14ac:dyDescent="0.25">
      <c r="B19" s="104" t="str">
        <f>C124</f>
        <v>1990 Plymouth Laser - bought new - sold</v>
      </c>
      <c r="C19" s="105">
        <f>C136</f>
        <v>9.8888888888888887E-2</v>
      </c>
      <c r="D19" s="106">
        <f>C137</f>
        <v>1483.3333333333333</v>
      </c>
    </row>
    <row r="20" spans="2:4" ht="15.75" x14ac:dyDescent="0.25">
      <c r="B20" s="104" t="str">
        <f>C107</f>
        <v>2005 Acura TL - bought used - using</v>
      </c>
      <c r="C20" s="105">
        <f>C119</f>
        <v>0.25142857142857145</v>
      </c>
      <c r="D20" s="106">
        <f>C120</f>
        <v>2200</v>
      </c>
    </row>
    <row r="21" spans="2:4" ht="15.75" x14ac:dyDescent="0.25">
      <c r="B21" s="104" t="str">
        <f>C24</f>
        <v>1997 Chevy Astro Van - bought new - sold</v>
      </c>
      <c r="C21" s="105">
        <f>C36</f>
        <v>0.16467612903225806</v>
      </c>
      <c r="D21" s="106">
        <f>C37</f>
        <v>3190.6</v>
      </c>
    </row>
    <row r="22" spans="2:4" ht="16.5" thickBot="1" x14ac:dyDescent="0.3">
      <c r="B22" s="108"/>
      <c r="C22" s="109"/>
      <c r="D22" s="110"/>
    </row>
    <row r="23" spans="2:4" ht="15.75" thickBot="1" x14ac:dyDescent="0.3"/>
    <row r="24" spans="2:4" x14ac:dyDescent="0.25">
      <c r="B24" s="111" t="s">
        <v>237</v>
      </c>
      <c r="C24" s="47" t="s">
        <v>304</v>
      </c>
      <c r="D24" s="99"/>
    </row>
    <row r="25" spans="2:4" x14ac:dyDescent="0.25">
      <c r="B25" s="25" t="s">
        <v>228</v>
      </c>
      <c r="C25" s="112" t="s">
        <v>231</v>
      </c>
      <c r="D25" s="101"/>
    </row>
    <row r="26" spans="2:4" x14ac:dyDescent="0.25">
      <c r="B26" s="25" t="s">
        <v>229</v>
      </c>
      <c r="C26" s="113">
        <v>20593</v>
      </c>
      <c r="D26" s="101"/>
    </row>
    <row r="27" spans="2:4" x14ac:dyDescent="0.25">
      <c r="B27" s="25" t="s">
        <v>230</v>
      </c>
      <c r="C27" s="113">
        <f>39.58*12*5</f>
        <v>2374.7999999999997</v>
      </c>
      <c r="D27" s="101"/>
    </row>
    <row r="28" spans="2:4" x14ac:dyDescent="0.25">
      <c r="B28" s="25" t="s">
        <v>263</v>
      </c>
      <c r="C28" s="113">
        <f>2265+442-150</f>
        <v>2557</v>
      </c>
      <c r="D28" s="101"/>
    </row>
    <row r="29" spans="2:4" x14ac:dyDescent="0.25">
      <c r="B29" s="25" t="s">
        <v>245</v>
      </c>
      <c r="C29" s="113">
        <v>0</v>
      </c>
      <c r="D29" s="101"/>
    </row>
    <row r="30" spans="2:4" x14ac:dyDescent="0.25">
      <c r="B30" s="25" t="s">
        <v>238</v>
      </c>
      <c r="C30" s="113">
        <f>SUM(C26:C28)-C29</f>
        <v>25524.799999999999</v>
      </c>
      <c r="D30" s="101"/>
    </row>
    <row r="31" spans="2:4" x14ac:dyDescent="0.25">
      <c r="B31" s="25" t="s">
        <v>232</v>
      </c>
      <c r="C31" s="112" t="s">
        <v>247</v>
      </c>
      <c r="D31" s="101"/>
    </row>
    <row r="32" spans="2:4" x14ac:dyDescent="0.25">
      <c r="B32" s="25" t="s">
        <v>227</v>
      </c>
      <c r="C32" s="113">
        <v>155000</v>
      </c>
      <c r="D32" s="101"/>
    </row>
    <row r="33" spans="2:4" x14ac:dyDescent="0.25">
      <c r="B33" s="25" t="s">
        <v>239</v>
      </c>
      <c r="C33" s="113">
        <f>2005-1997</f>
        <v>8</v>
      </c>
      <c r="D33" s="101"/>
    </row>
    <row r="34" spans="2:4" x14ac:dyDescent="0.25">
      <c r="B34" s="25"/>
      <c r="C34" s="113"/>
      <c r="D34" s="101"/>
    </row>
    <row r="35" spans="2:4" x14ac:dyDescent="0.25">
      <c r="B35" s="25" t="s">
        <v>236</v>
      </c>
      <c r="C35" s="113"/>
      <c r="D35" s="101"/>
    </row>
    <row r="36" spans="2:4" x14ac:dyDescent="0.25">
      <c r="B36" s="25" t="s">
        <v>240</v>
      </c>
      <c r="C36" s="114">
        <f>C30/C32</f>
        <v>0.16467612903225806</v>
      </c>
      <c r="D36" s="115" t="s">
        <v>258</v>
      </c>
    </row>
    <row r="37" spans="2:4" x14ac:dyDescent="0.25">
      <c r="B37" s="25" t="s">
        <v>241</v>
      </c>
      <c r="C37" s="113">
        <f>C30/C33</f>
        <v>3190.6</v>
      </c>
      <c r="D37" s="115" t="s">
        <v>252</v>
      </c>
    </row>
    <row r="38" spans="2:4" ht="15.75" thickBot="1" x14ac:dyDescent="0.3">
      <c r="B38" s="30" t="s">
        <v>234</v>
      </c>
      <c r="C38" s="116" t="s">
        <v>233</v>
      </c>
      <c r="D38" s="117"/>
    </row>
    <row r="39" spans="2:4" ht="15.75" thickBot="1" x14ac:dyDescent="0.3"/>
    <row r="40" spans="2:4" x14ac:dyDescent="0.25">
      <c r="B40" s="118" t="s">
        <v>237</v>
      </c>
      <c r="C40" s="47" t="s">
        <v>305</v>
      </c>
      <c r="D40" s="99"/>
    </row>
    <row r="41" spans="2:4" x14ac:dyDescent="0.25">
      <c r="B41" s="25" t="s">
        <v>228</v>
      </c>
      <c r="C41" s="112" t="s">
        <v>242</v>
      </c>
      <c r="D41" s="101"/>
    </row>
    <row r="42" spans="2:4" x14ac:dyDescent="0.25">
      <c r="B42" s="25" t="s">
        <v>229</v>
      </c>
      <c r="C42" s="113">
        <v>16600</v>
      </c>
      <c r="D42" s="101"/>
    </row>
    <row r="43" spans="2:4" x14ac:dyDescent="0.25">
      <c r="B43" s="25" t="s">
        <v>230</v>
      </c>
      <c r="C43" s="113">
        <v>0</v>
      </c>
      <c r="D43" s="101"/>
    </row>
    <row r="44" spans="2:4" x14ac:dyDescent="0.25">
      <c r="B44" s="25" t="s">
        <v>262</v>
      </c>
      <c r="C44" s="113">
        <f>709+448+442+200</f>
        <v>1799</v>
      </c>
      <c r="D44" s="101"/>
    </row>
    <row r="45" spans="2:4" x14ac:dyDescent="0.25">
      <c r="B45" s="25" t="s">
        <v>245</v>
      </c>
      <c r="C45" s="113">
        <v>0</v>
      </c>
      <c r="D45" s="101"/>
    </row>
    <row r="46" spans="2:4" x14ac:dyDescent="0.25">
      <c r="B46" s="25" t="s">
        <v>238</v>
      </c>
      <c r="C46" s="113">
        <f>SUM(C42:C44)-C45</f>
        <v>18399</v>
      </c>
      <c r="D46" s="101"/>
    </row>
    <row r="47" spans="2:4" x14ac:dyDescent="0.25">
      <c r="B47" s="25" t="s">
        <v>232</v>
      </c>
      <c r="C47" s="112" t="s">
        <v>248</v>
      </c>
      <c r="D47" s="101"/>
    </row>
    <row r="48" spans="2:4" x14ac:dyDescent="0.25">
      <c r="B48" s="25" t="s">
        <v>227</v>
      </c>
      <c r="C48" s="113">
        <f>157000-36000</f>
        <v>121000</v>
      </c>
      <c r="D48" s="101"/>
    </row>
    <row r="49" spans="1:4" x14ac:dyDescent="0.25">
      <c r="B49" s="25" t="s">
        <v>239</v>
      </c>
      <c r="C49" s="113">
        <f>2020-2006</f>
        <v>14</v>
      </c>
      <c r="D49" s="101"/>
    </row>
    <row r="50" spans="1:4" x14ac:dyDescent="0.25">
      <c r="B50" s="25"/>
      <c r="C50" s="113"/>
      <c r="D50" s="101"/>
    </row>
    <row r="51" spans="1:4" x14ac:dyDescent="0.25">
      <c r="B51" s="119" t="s">
        <v>236</v>
      </c>
      <c r="C51" s="113"/>
      <c r="D51" s="101"/>
    </row>
    <row r="52" spans="1:4" x14ac:dyDescent="0.25">
      <c r="B52" s="25" t="s">
        <v>240</v>
      </c>
      <c r="C52" s="114">
        <f>C46/C48</f>
        <v>0.15205785123966942</v>
      </c>
      <c r="D52" s="101" t="s">
        <v>258</v>
      </c>
    </row>
    <row r="53" spans="1:4" x14ac:dyDescent="0.25">
      <c r="B53" s="25" t="s">
        <v>241</v>
      </c>
      <c r="C53" s="113">
        <f>C46/C49</f>
        <v>1314.2142857142858</v>
      </c>
      <c r="D53" s="101" t="s">
        <v>253</v>
      </c>
    </row>
    <row r="54" spans="1:4" ht="15.75" thickBot="1" x14ac:dyDescent="0.3">
      <c r="B54" s="30" t="s">
        <v>266</v>
      </c>
      <c r="C54" s="116" t="s">
        <v>261</v>
      </c>
      <c r="D54" s="117"/>
    </row>
    <row r="55" spans="1:4" ht="15.75" thickBot="1" x14ac:dyDescent="0.3">
      <c r="B55" s="5" t="s">
        <v>135</v>
      </c>
      <c r="C55" s="96" t="s">
        <v>135</v>
      </c>
    </row>
    <row r="56" spans="1:4" x14ac:dyDescent="0.25">
      <c r="B56" s="118" t="s">
        <v>237</v>
      </c>
      <c r="C56" s="47" t="s">
        <v>306</v>
      </c>
      <c r="D56" s="99"/>
    </row>
    <row r="57" spans="1:4" x14ac:dyDescent="0.25">
      <c r="B57" s="25" t="s">
        <v>228</v>
      </c>
      <c r="C57" s="112" t="s">
        <v>242</v>
      </c>
      <c r="D57" s="101"/>
    </row>
    <row r="58" spans="1:4" x14ac:dyDescent="0.25">
      <c r="B58" s="25" t="s">
        <v>229</v>
      </c>
      <c r="C58" s="113">
        <v>2000</v>
      </c>
      <c r="D58" s="101"/>
    </row>
    <row r="59" spans="1:4" x14ac:dyDescent="0.25">
      <c r="B59" s="25" t="s">
        <v>230</v>
      </c>
      <c r="C59" s="113">
        <v>0</v>
      </c>
      <c r="D59" s="101"/>
    </row>
    <row r="60" spans="1:4" x14ac:dyDescent="0.25">
      <c r="B60" s="25" t="s">
        <v>244</v>
      </c>
      <c r="C60" s="113">
        <f>200</f>
        <v>200</v>
      </c>
      <c r="D60" s="101"/>
    </row>
    <row r="61" spans="1:4" x14ac:dyDescent="0.25">
      <c r="A61" s="5" t="s">
        <v>135</v>
      </c>
      <c r="B61" s="25" t="s">
        <v>246</v>
      </c>
      <c r="C61" s="113">
        <v>1700</v>
      </c>
      <c r="D61" s="101"/>
    </row>
    <row r="62" spans="1:4" x14ac:dyDescent="0.25">
      <c r="B62" s="25" t="s">
        <v>238</v>
      </c>
      <c r="C62" s="113">
        <f>SUM(C58:C60)-C61</f>
        <v>500</v>
      </c>
      <c r="D62" s="101"/>
    </row>
    <row r="63" spans="1:4" x14ac:dyDescent="0.25">
      <c r="B63" s="25" t="s">
        <v>232</v>
      </c>
      <c r="C63" s="112" t="s">
        <v>247</v>
      </c>
      <c r="D63" s="101"/>
    </row>
    <row r="64" spans="1:4" x14ac:dyDescent="0.25">
      <c r="B64" s="25" t="s">
        <v>227</v>
      </c>
      <c r="C64" s="113">
        <f>210000-175000</f>
        <v>35000</v>
      </c>
      <c r="D64" s="101"/>
    </row>
    <row r="65" spans="2:4" x14ac:dyDescent="0.25">
      <c r="B65" s="25" t="s">
        <v>239</v>
      </c>
      <c r="C65" s="113">
        <f>2018-2010</f>
        <v>8</v>
      </c>
      <c r="D65" s="101"/>
    </row>
    <row r="66" spans="2:4" x14ac:dyDescent="0.25">
      <c r="B66" s="25"/>
      <c r="C66" s="113"/>
      <c r="D66" s="101"/>
    </row>
    <row r="67" spans="2:4" x14ac:dyDescent="0.25">
      <c r="B67" s="119" t="s">
        <v>236</v>
      </c>
      <c r="C67" s="113"/>
      <c r="D67" s="101"/>
    </row>
    <row r="68" spans="2:4" x14ac:dyDescent="0.25">
      <c r="B68" s="25" t="s">
        <v>240</v>
      </c>
      <c r="C68" s="114">
        <f>C62/C64</f>
        <v>1.4285714285714285E-2</v>
      </c>
      <c r="D68" s="101" t="s">
        <v>254</v>
      </c>
    </row>
    <row r="69" spans="2:4" x14ac:dyDescent="0.25">
      <c r="B69" s="25" t="s">
        <v>241</v>
      </c>
      <c r="C69" s="113">
        <f>C62/C65</f>
        <v>62.5</v>
      </c>
      <c r="D69" s="101" t="s">
        <v>254</v>
      </c>
    </row>
    <row r="70" spans="2:4" x14ac:dyDescent="0.25">
      <c r="B70" s="25" t="s">
        <v>234</v>
      </c>
      <c r="C70" s="112" t="s">
        <v>243</v>
      </c>
      <c r="D70" s="101"/>
    </row>
    <row r="71" spans="2:4" ht="15.75" thickBot="1" x14ac:dyDescent="0.3">
      <c r="B71" s="30"/>
      <c r="C71" s="31"/>
      <c r="D71" s="117"/>
    </row>
    <row r="72" spans="2:4" ht="15.75" thickBot="1" x14ac:dyDescent="0.3">
      <c r="B72" s="15"/>
      <c r="C72" s="15"/>
      <c r="D72" s="112"/>
    </row>
    <row r="73" spans="2:4" x14ac:dyDescent="0.25">
      <c r="B73" s="118" t="s">
        <v>237</v>
      </c>
      <c r="C73" s="47" t="s">
        <v>307</v>
      </c>
      <c r="D73" s="99"/>
    </row>
    <row r="74" spans="2:4" x14ac:dyDescent="0.25">
      <c r="B74" s="25" t="s">
        <v>228</v>
      </c>
      <c r="C74" s="112" t="s">
        <v>242</v>
      </c>
      <c r="D74" s="101"/>
    </row>
    <row r="75" spans="2:4" x14ac:dyDescent="0.25">
      <c r="B75" s="25" t="s">
        <v>229</v>
      </c>
      <c r="C75" s="113">
        <v>4000</v>
      </c>
      <c r="D75" s="101"/>
    </row>
    <row r="76" spans="2:4" x14ac:dyDescent="0.25">
      <c r="B76" s="25" t="s">
        <v>230</v>
      </c>
      <c r="C76" s="113">
        <v>0</v>
      </c>
      <c r="D76" s="101"/>
    </row>
    <row r="77" spans="2:4" x14ac:dyDescent="0.25">
      <c r="B77" s="25" t="s">
        <v>244</v>
      </c>
      <c r="C77" s="113">
        <v>0</v>
      </c>
      <c r="D77" s="101"/>
    </row>
    <row r="78" spans="2:4" x14ac:dyDescent="0.25">
      <c r="B78" s="25" t="s">
        <v>246</v>
      </c>
      <c r="C78" s="113">
        <v>0</v>
      </c>
      <c r="D78" s="101"/>
    </row>
    <row r="79" spans="2:4" x14ac:dyDescent="0.25">
      <c r="B79" s="25" t="s">
        <v>238</v>
      </c>
      <c r="C79" s="113">
        <f>SUM(C75:C77)-C78</f>
        <v>4000</v>
      </c>
      <c r="D79" s="101"/>
    </row>
    <row r="80" spans="2:4" x14ac:dyDescent="0.25">
      <c r="B80" s="25" t="s">
        <v>232</v>
      </c>
      <c r="C80" s="112" t="s">
        <v>248</v>
      </c>
      <c r="D80" s="101"/>
    </row>
    <row r="81" spans="2:4" x14ac:dyDescent="0.25">
      <c r="B81" s="25" t="s">
        <v>227</v>
      </c>
      <c r="C81" s="113">
        <f>127000 - 80000</f>
        <v>47000</v>
      </c>
      <c r="D81" s="101"/>
    </row>
    <row r="82" spans="2:4" x14ac:dyDescent="0.25">
      <c r="B82" s="25" t="s">
        <v>239</v>
      </c>
      <c r="C82" s="113">
        <f>2020-2013</f>
        <v>7</v>
      </c>
      <c r="D82" s="101"/>
    </row>
    <row r="83" spans="2:4" x14ac:dyDescent="0.25">
      <c r="B83" s="25"/>
      <c r="C83" s="113"/>
      <c r="D83" s="101"/>
    </row>
    <row r="84" spans="2:4" x14ac:dyDescent="0.25">
      <c r="B84" s="119" t="s">
        <v>236</v>
      </c>
      <c r="C84" s="113"/>
      <c r="D84" s="101"/>
    </row>
    <row r="85" spans="2:4" x14ac:dyDescent="0.25">
      <c r="B85" s="25" t="s">
        <v>240</v>
      </c>
      <c r="C85" s="114">
        <f>C79/C81</f>
        <v>8.5106382978723402E-2</v>
      </c>
      <c r="D85" s="101" t="s">
        <v>254</v>
      </c>
    </row>
    <row r="86" spans="2:4" x14ac:dyDescent="0.25">
      <c r="B86" s="25" t="s">
        <v>241</v>
      </c>
      <c r="C86" s="113">
        <f>C79/C82</f>
        <v>571.42857142857144</v>
      </c>
      <c r="D86" s="101" t="s">
        <v>254</v>
      </c>
    </row>
    <row r="87" spans="2:4" x14ac:dyDescent="0.25">
      <c r="B87" s="25" t="s">
        <v>234</v>
      </c>
      <c r="C87" s="112" t="s">
        <v>243</v>
      </c>
      <c r="D87" s="101"/>
    </row>
    <row r="88" spans="2:4" ht="15.75" thickBot="1" x14ac:dyDescent="0.3">
      <c r="B88" s="30"/>
      <c r="C88" s="116"/>
      <c r="D88" s="117"/>
    </row>
    <row r="89" spans="2:4" ht="15.75" thickBot="1" x14ac:dyDescent="0.3"/>
    <row r="90" spans="2:4" x14ac:dyDescent="0.25">
      <c r="B90" s="118" t="s">
        <v>237</v>
      </c>
      <c r="C90" s="47" t="s">
        <v>308</v>
      </c>
      <c r="D90" s="99"/>
    </row>
    <row r="91" spans="2:4" x14ac:dyDescent="0.25">
      <c r="B91" s="25" t="s">
        <v>228</v>
      </c>
      <c r="C91" s="112" t="s">
        <v>231</v>
      </c>
      <c r="D91" s="101"/>
    </row>
    <row r="92" spans="2:4" x14ac:dyDescent="0.25">
      <c r="B92" s="25" t="s">
        <v>229</v>
      </c>
      <c r="C92" s="113">
        <v>13500</v>
      </c>
      <c r="D92" s="101"/>
    </row>
    <row r="93" spans="2:4" x14ac:dyDescent="0.25">
      <c r="B93" s="25" t="s">
        <v>230</v>
      </c>
      <c r="C93" s="113">
        <v>0</v>
      </c>
      <c r="D93" s="101"/>
    </row>
    <row r="94" spans="2:4" x14ac:dyDescent="0.25">
      <c r="B94" s="25" t="s">
        <v>249</v>
      </c>
      <c r="C94" s="113">
        <v>3500</v>
      </c>
      <c r="D94" s="120" t="s">
        <v>255</v>
      </c>
    </row>
    <row r="95" spans="2:4" x14ac:dyDescent="0.25">
      <c r="B95" s="25" t="s">
        <v>246</v>
      </c>
      <c r="C95" s="113">
        <v>0</v>
      </c>
      <c r="D95" s="101"/>
    </row>
    <row r="96" spans="2:4" x14ac:dyDescent="0.25">
      <c r="B96" s="25" t="s">
        <v>238</v>
      </c>
      <c r="C96" s="113">
        <f>SUM(C92:C94)-C95</f>
        <v>17000</v>
      </c>
      <c r="D96" s="101"/>
    </row>
    <row r="97" spans="2:4" x14ac:dyDescent="0.25">
      <c r="B97" s="25" t="s">
        <v>232</v>
      </c>
      <c r="C97" s="112" t="s">
        <v>250</v>
      </c>
      <c r="D97" s="101"/>
    </row>
    <row r="98" spans="2:4" x14ac:dyDescent="0.25">
      <c r="B98" s="25" t="s">
        <v>227</v>
      </c>
      <c r="C98" s="113">
        <v>215000</v>
      </c>
      <c r="D98" s="101"/>
    </row>
    <row r="99" spans="2:4" x14ac:dyDescent="0.25">
      <c r="B99" s="25" t="s">
        <v>239</v>
      </c>
      <c r="C99" s="113">
        <f>2010-1993</f>
        <v>17</v>
      </c>
      <c r="D99" s="101"/>
    </row>
    <row r="100" spans="2:4" x14ac:dyDescent="0.25">
      <c r="B100" s="25"/>
      <c r="C100" s="113"/>
      <c r="D100" s="101"/>
    </row>
    <row r="101" spans="2:4" x14ac:dyDescent="0.25">
      <c r="B101" s="25" t="s">
        <v>236</v>
      </c>
      <c r="C101" s="113"/>
      <c r="D101" s="101"/>
    </row>
    <row r="102" spans="2:4" x14ac:dyDescent="0.25">
      <c r="B102" s="25" t="s">
        <v>240</v>
      </c>
      <c r="C102" s="114">
        <f>C96/C98</f>
        <v>7.9069767441860464E-2</v>
      </c>
      <c r="D102" s="101" t="s">
        <v>254</v>
      </c>
    </row>
    <row r="103" spans="2:4" x14ac:dyDescent="0.25">
      <c r="B103" s="25" t="s">
        <v>241</v>
      </c>
      <c r="C103" s="113">
        <f>C96/C99</f>
        <v>1000</v>
      </c>
      <c r="D103" s="101" t="s">
        <v>253</v>
      </c>
    </row>
    <row r="104" spans="2:4" x14ac:dyDescent="0.25">
      <c r="B104" s="25" t="s">
        <v>234</v>
      </c>
      <c r="C104" s="112" t="s">
        <v>250</v>
      </c>
      <c r="D104" s="101"/>
    </row>
    <row r="105" spans="2:4" ht="15.75" thickBot="1" x14ac:dyDescent="0.3">
      <c r="B105" s="30"/>
      <c r="C105" s="116"/>
      <c r="D105" s="117"/>
    </row>
    <row r="106" spans="2:4" ht="15.75" thickBot="1" x14ac:dyDescent="0.3"/>
    <row r="107" spans="2:4" x14ac:dyDescent="0.25">
      <c r="B107" s="118" t="s">
        <v>237</v>
      </c>
      <c r="C107" s="47" t="s">
        <v>309</v>
      </c>
      <c r="D107" s="99"/>
    </row>
    <row r="108" spans="2:4" x14ac:dyDescent="0.25">
      <c r="B108" s="25" t="s">
        <v>228</v>
      </c>
      <c r="C108" s="112" t="s">
        <v>242</v>
      </c>
      <c r="D108" s="101"/>
    </row>
    <row r="109" spans="2:4" x14ac:dyDescent="0.25">
      <c r="B109" s="25" t="s">
        <v>229</v>
      </c>
      <c r="C109" s="113">
        <v>8600</v>
      </c>
      <c r="D109" s="101"/>
    </row>
    <row r="110" spans="2:4" x14ac:dyDescent="0.25">
      <c r="B110" s="25" t="s">
        <v>230</v>
      </c>
      <c r="C110" s="113">
        <v>0</v>
      </c>
      <c r="D110" s="101"/>
    </row>
    <row r="111" spans="2:4" x14ac:dyDescent="0.25">
      <c r="B111" s="25" t="s">
        <v>251</v>
      </c>
      <c r="C111" s="113">
        <v>200</v>
      </c>
      <c r="D111" s="101"/>
    </row>
    <row r="112" spans="2:4" x14ac:dyDescent="0.25">
      <c r="B112" s="25" t="s">
        <v>246</v>
      </c>
      <c r="C112" s="113">
        <v>0</v>
      </c>
      <c r="D112" s="101"/>
    </row>
    <row r="113" spans="2:4" x14ac:dyDescent="0.25">
      <c r="B113" s="25" t="s">
        <v>238</v>
      </c>
      <c r="C113" s="113">
        <f>SUM(C109:C111)-C112</f>
        <v>8800</v>
      </c>
      <c r="D113" s="101"/>
    </row>
    <row r="114" spans="2:4" x14ac:dyDescent="0.25">
      <c r="B114" s="25" t="s">
        <v>232</v>
      </c>
      <c r="C114" s="112" t="s">
        <v>248</v>
      </c>
      <c r="D114" s="101"/>
    </row>
    <row r="115" spans="2:4" x14ac:dyDescent="0.25">
      <c r="B115" s="25" t="s">
        <v>227</v>
      </c>
      <c r="C115" s="113">
        <f>152000-117000</f>
        <v>35000</v>
      </c>
      <c r="D115" s="101"/>
    </row>
    <row r="116" spans="2:4" x14ac:dyDescent="0.25">
      <c r="B116" s="25" t="s">
        <v>239</v>
      </c>
      <c r="C116" s="113">
        <f>2020-2016</f>
        <v>4</v>
      </c>
      <c r="D116" s="101"/>
    </row>
    <row r="117" spans="2:4" x14ac:dyDescent="0.25">
      <c r="B117" s="25"/>
      <c r="C117" s="113"/>
      <c r="D117" s="101"/>
    </row>
    <row r="118" spans="2:4" x14ac:dyDescent="0.25">
      <c r="B118" s="119" t="s">
        <v>236</v>
      </c>
      <c r="C118" s="113"/>
      <c r="D118" s="101"/>
    </row>
    <row r="119" spans="2:4" x14ac:dyDescent="0.25">
      <c r="B119" s="25" t="s">
        <v>240</v>
      </c>
      <c r="C119" s="114">
        <f>C113/C115</f>
        <v>0.25142857142857145</v>
      </c>
      <c r="D119" s="101" t="s">
        <v>256</v>
      </c>
    </row>
    <row r="120" spans="2:4" x14ac:dyDescent="0.25">
      <c r="B120" s="25" t="s">
        <v>241</v>
      </c>
      <c r="C120" s="113">
        <f>C113/C116</f>
        <v>2200</v>
      </c>
      <c r="D120" s="101" t="s">
        <v>256</v>
      </c>
    </row>
    <row r="121" spans="2:4" x14ac:dyDescent="0.25">
      <c r="B121" s="25" t="s">
        <v>234</v>
      </c>
      <c r="C121" s="112" t="s">
        <v>243</v>
      </c>
      <c r="D121" s="101"/>
    </row>
    <row r="122" spans="2:4" ht="15.75" thickBot="1" x14ac:dyDescent="0.3">
      <c r="B122" s="30"/>
      <c r="C122" s="31"/>
      <c r="D122" s="117"/>
    </row>
    <row r="123" spans="2:4" ht="15.75" thickBot="1" x14ac:dyDescent="0.3"/>
    <row r="124" spans="2:4" x14ac:dyDescent="0.25">
      <c r="B124" s="118" t="s">
        <v>237</v>
      </c>
      <c r="C124" s="47" t="s">
        <v>310</v>
      </c>
      <c r="D124" s="99"/>
    </row>
    <row r="125" spans="2:4" x14ac:dyDescent="0.25">
      <c r="B125" s="25" t="s">
        <v>228</v>
      </c>
      <c r="C125" s="112" t="s">
        <v>231</v>
      </c>
      <c r="D125" s="101"/>
    </row>
    <row r="126" spans="2:4" x14ac:dyDescent="0.25">
      <c r="B126" s="25" t="s">
        <v>229</v>
      </c>
      <c r="C126" s="113">
        <v>13300</v>
      </c>
      <c r="D126" s="101"/>
    </row>
    <row r="127" spans="2:4" x14ac:dyDescent="0.25">
      <c r="B127" s="25" t="s">
        <v>230</v>
      </c>
      <c r="C127" s="113">
        <v>2000</v>
      </c>
      <c r="D127" s="101"/>
    </row>
    <row r="128" spans="2:4" x14ac:dyDescent="0.25">
      <c r="B128" s="25" t="s">
        <v>260</v>
      </c>
      <c r="C128" s="113">
        <f>200+450</f>
        <v>650</v>
      </c>
      <c r="D128" s="101"/>
    </row>
    <row r="129" spans="2:4" x14ac:dyDescent="0.25">
      <c r="B129" s="25" t="s">
        <v>246</v>
      </c>
      <c r="C129" s="113">
        <v>2600</v>
      </c>
      <c r="D129" s="101"/>
    </row>
    <row r="130" spans="2:4" x14ac:dyDescent="0.25">
      <c r="B130" s="25" t="s">
        <v>238</v>
      </c>
      <c r="C130" s="113">
        <f>SUM(C126:C128)-C129</f>
        <v>13350</v>
      </c>
      <c r="D130" s="101"/>
    </row>
    <row r="131" spans="2:4" x14ac:dyDescent="0.25">
      <c r="B131" s="25" t="s">
        <v>232</v>
      </c>
      <c r="C131" s="112" t="s">
        <v>247</v>
      </c>
      <c r="D131" s="101"/>
    </row>
    <row r="132" spans="2:4" x14ac:dyDescent="0.25">
      <c r="B132" s="25" t="s">
        <v>227</v>
      </c>
      <c r="C132" s="113">
        <v>135000</v>
      </c>
      <c r="D132" s="101"/>
    </row>
    <row r="133" spans="2:4" x14ac:dyDescent="0.25">
      <c r="B133" s="25" t="s">
        <v>239</v>
      </c>
      <c r="C133" s="113">
        <v>9</v>
      </c>
      <c r="D133" s="101"/>
    </row>
    <row r="134" spans="2:4" x14ac:dyDescent="0.25">
      <c r="B134" s="25"/>
      <c r="C134" s="113"/>
      <c r="D134" s="101"/>
    </row>
    <row r="135" spans="2:4" x14ac:dyDescent="0.25">
      <c r="B135" s="119" t="s">
        <v>236</v>
      </c>
      <c r="C135" s="113"/>
      <c r="D135" s="101"/>
    </row>
    <row r="136" spans="2:4" x14ac:dyDescent="0.25">
      <c r="B136" s="25" t="s">
        <v>240</v>
      </c>
      <c r="C136" s="114">
        <f>C130/C132</f>
        <v>9.8888888888888887E-2</v>
      </c>
      <c r="D136" s="101" t="s">
        <v>254</v>
      </c>
    </row>
    <row r="137" spans="2:4" x14ac:dyDescent="0.25">
      <c r="B137" s="25" t="s">
        <v>241</v>
      </c>
      <c r="C137" s="113">
        <f>C130/C133</f>
        <v>1483.3333333333333</v>
      </c>
      <c r="D137" s="101" t="s">
        <v>258</v>
      </c>
    </row>
    <row r="138" spans="2:4" x14ac:dyDescent="0.25">
      <c r="B138" s="25" t="s">
        <v>234</v>
      </c>
      <c r="C138" s="112" t="s">
        <v>243</v>
      </c>
      <c r="D138" s="101"/>
    </row>
    <row r="139" spans="2:4" ht="15.75" thickBot="1" x14ac:dyDescent="0.3">
      <c r="B139" s="30"/>
      <c r="C139" s="31"/>
      <c r="D139" s="117"/>
    </row>
    <row r="140" spans="2:4" ht="15.75" thickBot="1" x14ac:dyDescent="0.3"/>
    <row r="141" spans="2:4" x14ac:dyDescent="0.25">
      <c r="B141" s="118" t="s">
        <v>237</v>
      </c>
      <c r="C141" s="47" t="s">
        <v>311</v>
      </c>
      <c r="D141" s="99"/>
    </row>
    <row r="142" spans="2:4" x14ac:dyDescent="0.25">
      <c r="B142" s="25" t="s">
        <v>228</v>
      </c>
      <c r="C142" s="112" t="s">
        <v>242</v>
      </c>
      <c r="D142" s="101"/>
    </row>
    <row r="143" spans="2:4" x14ac:dyDescent="0.25">
      <c r="B143" s="25" t="s">
        <v>229</v>
      </c>
      <c r="C143" s="113">
        <v>1200</v>
      </c>
      <c r="D143" s="101"/>
    </row>
    <row r="144" spans="2:4" x14ac:dyDescent="0.25">
      <c r="B144" s="25" t="s">
        <v>230</v>
      </c>
      <c r="C144" s="113">
        <v>0</v>
      </c>
      <c r="D144" s="101"/>
    </row>
    <row r="145" spans="2:4" x14ac:dyDescent="0.25">
      <c r="B145" s="25" t="s">
        <v>260</v>
      </c>
      <c r="C145" s="113">
        <v>0</v>
      </c>
      <c r="D145" s="101"/>
    </row>
    <row r="146" spans="2:4" x14ac:dyDescent="0.25">
      <c r="B146" s="25" t="s">
        <v>246</v>
      </c>
      <c r="C146" s="113">
        <v>150</v>
      </c>
      <c r="D146" s="101"/>
    </row>
    <row r="147" spans="2:4" x14ac:dyDescent="0.25">
      <c r="B147" s="25" t="s">
        <v>238</v>
      </c>
      <c r="C147" s="113">
        <f>SUM(C143:C145)-C146</f>
        <v>1050</v>
      </c>
      <c r="D147" s="101"/>
    </row>
    <row r="148" spans="2:4" x14ac:dyDescent="0.25">
      <c r="B148" s="25" t="s">
        <v>232</v>
      </c>
      <c r="C148" s="112" t="s">
        <v>247</v>
      </c>
      <c r="D148" s="101"/>
    </row>
    <row r="149" spans="2:4" x14ac:dyDescent="0.25">
      <c r="B149" s="25" t="s">
        <v>227</v>
      </c>
      <c r="C149" s="113">
        <f>55000-12000</f>
        <v>43000</v>
      </c>
      <c r="D149" s="101"/>
    </row>
    <row r="150" spans="2:4" x14ac:dyDescent="0.25">
      <c r="B150" s="25" t="s">
        <v>239</v>
      </c>
      <c r="C150" s="113">
        <f>1990-1985</f>
        <v>5</v>
      </c>
      <c r="D150" s="101"/>
    </row>
    <row r="151" spans="2:4" x14ac:dyDescent="0.25">
      <c r="B151" s="25"/>
      <c r="C151" s="113"/>
      <c r="D151" s="101"/>
    </row>
    <row r="152" spans="2:4" x14ac:dyDescent="0.25">
      <c r="B152" s="119" t="s">
        <v>236</v>
      </c>
      <c r="C152" s="113"/>
      <c r="D152" s="101"/>
    </row>
    <row r="153" spans="2:4" x14ac:dyDescent="0.25">
      <c r="B153" s="25" t="s">
        <v>240</v>
      </c>
      <c r="C153" s="114">
        <f>C147/C149</f>
        <v>2.441860465116279E-2</v>
      </c>
      <c r="D153" s="101" t="s">
        <v>254</v>
      </c>
    </row>
    <row r="154" spans="2:4" x14ac:dyDescent="0.25">
      <c r="B154" s="25" t="s">
        <v>241</v>
      </c>
      <c r="C154" s="113">
        <f>C147/C150</f>
        <v>210</v>
      </c>
      <c r="D154" s="101" t="s">
        <v>254</v>
      </c>
    </row>
    <row r="155" spans="2:4" x14ac:dyDescent="0.25">
      <c r="B155" s="25" t="s">
        <v>234</v>
      </c>
      <c r="C155" s="112" t="s">
        <v>243</v>
      </c>
      <c r="D155" s="101"/>
    </row>
    <row r="156" spans="2:4" ht="15.75" thickBot="1" x14ac:dyDescent="0.3">
      <c r="B156" s="30"/>
      <c r="C156" s="31"/>
      <c r="D156" s="117"/>
    </row>
  </sheetData>
  <printOptions horizontalCentered="1" verticalCentered="1"/>
  <pageMargins left="0" right="0" top="0" bottom="0.5" header="0.3" footer="0.3"/>
  <pageSetup scale="63" fitToHeight="3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Title &amp; Elements --&gt;</vt:lpstr>
      <vt:lpstr>1.  Check out the car online</vt:lpstr>
      <vt:lpstr>2.  Checking out the car</vt:lpstr>
      <vt:lpstr>3.  Driving the Car</vt:lpstr>
      <vt:lpstr>4.  Negotiation for the Car</vt:lpstr>
      <vt:lpstr>5. What success is &amp; is not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cp:lastPrinted>2020-04-20T18:23:19Z</cp:lastPrinted>
  <dcterms:created xsi:type="dcterms:W3CDTF">2019-02-04T16:57:12Z</dcterms:created>
  <dcterms:modified xsi:type="dcterms:W3CDTF">2020-04-23T15:10:31Z</dcterms:modified>
</cp:coreProperties>
</file>